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相关\研究生培养\研究生奖学金评定规则文件\"/>
    </mc:Choice>
  </mc:AlternateContent>
  <xr:revisionPtr revIDLastSave="0" documentId="8_{AF1C494F-62CB-4BDB-A52F-F404A8FF9CF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填报页" sheetId="1" r:id="rId1"/>
    <sheet name="Sheet1" sheetId="2" state="hidden" r:id="rId2"/>
  </sheets>
  <definedNames>
    <definedName name="EI">Sheet1!$E$6:$E$7</definedName>
    <definedName name="JCR分区">Sheet1!$E$2:$E$7</definedName>
    <definedName name="SCI分区">填报页!$W$6:$W$25</definedName>
    <definedName name="核心判定">Sheet1!$C$9</definedName>
    <definedName name="论文级别">填报页!$V$6:$V$25</definedName>
    <definedName name="无">Sheet1!$E$7</definedName>
    <definedName name="无JCR三四区">Sheet1!$E$18:$E$21</definedName>
    <definedName name="无JCR四区">Sheet1!$E$11:$E$15</definedName>
    <definedName name="无核心">Sheet1!$C$6:$C$8</definedName>
    <definedName name="有核心">Sheet1!$C$2:$C$5</definedName>
    <definedName name="中文核心">Sheet1!$E$7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2" l="1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 a="1"/>
  <c r="E23" i="2"/>
  <c r="C9" i="2"/>
  <c r="L25" i="1"/>
  <c r="K25" i="1"/>
  <c r="J25" i="1"/>
  <c r="I25" i="1"/>
  <c r="H25" i="1"/>
  <c r="L24" i="1"/>
  <c r="K24" i="1"/>
  <c r="J24" i="1"/>
  <c r="I24" i="1"/>
  <c r="H24" i="1"/>
  <c r="L23" i="1"/>
  <c r="K23" i="1"/>
  <c r="J23" i="1"/>
  <c r="I23" i="1"/>
  <c r="H23" i="1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7" i="1"/>
  <c r="K17" i="1"/>
  <c r="J17" i="1"/>
  <c r="I17" i="1"/>
  <c r="H17" i="1"/>
  <c r="L16" i="1"/>
  <c r="K16" i="1"/>
  <c r="J16" i="1"/>
  <c r="I16" i="1"/>
  <c r="H16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L12" i="1"/>
  <c r="K12" i="1"/>
  <c r="J12" i="1"/>
  <c r="I12" i="1"/>
  <c r="H12" i="1"/>
  <c r="L11" i="1"/>
  <c r="K11" i="1"/>
  <c r="J11" i="1"/>
  <c r="I11" i="1"/>
  <c r="H11" i="1"/>
  <c r="L10" i="1"/>
  <c r="K10" i="1"/>
  <c r="J10" i="1"/>
  <c r="I10" i="1"/>
  <c r="H10" i="1"/>
  <c r="L9" i="1"/>
  <c r="K9" i="1"/>
  <c r="J9" i="1"/>
  <c r="I9" i="1"/>
  <c r="H9" i="1"/>
  <c r="L8" i="1"/>
  <c r="K8" i="1"/>
  <c r="J8" i="1"/>
  <c r="I8" i="1"/>
  <c r="H8" i="1"/>
  <c r="L7" i="1"/>
  <c r="K7" i="1"/>
  <c r="J7" i="1"/>
  <c r="I7" i="1"/>
  <c r="H7" i="1"/>
  <c r="L6" i="1"/>
  <c r="K6" i="1"/>
  <c r="J6" i="1"/>
  <c r="I6" i="1"/>
  <c r="H6" i="1"/>
  <c r="G6" i="1"/>
  <c r="M4" i="1"/>
  <c r="L4" i="1"/>
  <c r="K4" i="1"/>
  <c r="J4" i="1"/>
  <c r="I4" i="1"/>
  <c r="H4" i="1"/>
  <c r="G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<sst xmlns="http://schemas.openxmlformats.org/spreadsheetml/2006/main" count="211" uniqueCount="135">
  <si>
    <t>序号</t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</si>
  <si>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</si>
  <si>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</si>
  <si>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专业名称</t>
    </r>
  </si>
  <si>
    <t>电话</t>
  </si>
  <si>
    <t>导师</t>
  </si>
  <si>
    <t>学术成果</t>
  </si>
  <si>
    <r>
      <rPr>
        <b/>
        <sz val="11"/>
        <color theme="1"/>
        <rFont val="宋体"/>
        <charset val="134"/>
      </rPr>
      <t>总分</t>
    </r>
  </si>
  <si>
    <r>
      <rPr>
        <sz val="11"/>
        <color theme="1"/>
        <rFont val="宋体"/>
        <charset val="134"/>
      </rPr>
      <t>课程加权平均分</t>
    </r>
    <r>
      <rPr>
        <sz val="11"/>
        <color theme="1"/>
        <rFont val="Times New Roman"/>
        <family val="1"/>
      </rPr>
      <t>M1</t>
    </r>
  </si>
  <si>
    <r>
      <rPr>
        <sz val="11"/>
        <color theme="1"/>
        <rFont val="宋体"/>
        <charset val="134"/>
      </rPr>
      <t>科研论文论文</t>
    </r>
    <r>
      <rPr>
        <sz val="11"/>
        <color theme="1"/>
        <rFont val="Times New Roman"/>
        <family val="1"/>
      </rPr>
      <t>M2</t>
    </r>
    <r>
      <rPr>
        <sz val="11"/>
        <color rgb="FFFF0000"/>
        <rFont val="Times New Roman"/>
        <family val="1"/>
      </rPr>
      <t>(JCR</t>
    </r>
    <r>
      <rPr>
        <sz val="11"/>
        <color rgb="FFFF0000"/>
        <rFont val="宋体"/>
        <charset val="134"/>
      </rPr>
      <t>三区、四区的最多合计认定</t>
    </r>
    <r>
      <rPr>
        <sz val="11"/>
        <color rgb="FFFF0000"/>
        <rFont val="Times New Roman"/>
        <family val="1"/>
      </rPr>
      <t>2</t>
    </r>
    <r>
      <rPr>
        <sz val="11"/>
        <color rgb="FFFF0000"/>
        <rFont val="宋体"/>
        <charset val="134"/>
      </rPr>
      <t>篇，其中</t>
    </r>
    <r>
      <rPr>
        <sz val="11"/>
        <color rgb="FFFF0000"/>
        <rFont val="Times New Roman"/>
        <family val="1"/>
      </rPr>
      <t>JCR</t>
    </r>
    <r>
      <rPr>
        <sz val="11"/>
        <color rgb="FFFF0000"/>
        <rFont val="宋体"/>
        <charset val="134"/>
      </rPr>
      <t>四区的最多认定</t>
    </r>
    <r>
      <rPr>
        <sz val="11"/>
        <color rgb="FFFF0000"/>
        <rFont val="Times New Roman"/>
        <family val="1"/>
      </rPr>
      <t>1</t>
    </r>
    <r>
      <rPr>
        <sz val="11"/>
        <color rgb="FFFF0000"/>
        <rFont val="宋体"/>
        <charset val="134"/>
      </rPr>
      <t>篇</t>
    </r>
    <r>
      <rPr>
        <sz val="11"/>
        <color rgb="FFFF0000"/>
        <rFont val="Times New Roman"/>
        <family val="1"/>
      </rPr>
      <t>)</t>
    </r>
  </si>
  <si>
    <r>
      <rPr>
        <sz val="11"/>
        <color theme="1"/>
        <rFont val="宋体"/>
        <charset val="134"/>
      </rPr>
      <t>科技发明</t>
    </r>
    <r>
      <rPr>
        <sz val="11"/>
        <color theme="1"/>
        <rFont val="Times New Roman"/>
        <family val="1"/>
      </rPr>
      <t>M3</t>
    </r>
  </si>
  <si>
    <r>
      <rPr>
        <sz val="11"/>
        <color theme="1"/>
        <rFont val="宋体"/>
        <charset val="134"/>
      </rPr>
      <t>各类学科竞赛</t>
    </r>
    <r>
      <rPr>
        <sz val="11"/>
        <color theme="1"/>
        <rFont val="Times New Roman"/>
        <family val="1"/>
      </rPr>
      <t>M4</t>
    </r>
  </si>
  <si>
    <r>
      <rPr>
        <sz val="11"/>
        <color theme="1"/>
        <rFont val="宋体"/>
        <charset val="134"/>
      </rPr>
      <t>各类科研荣誉</t>
    </r>
    <r>
      <rPr>
        <sz val="11"/>
        <color theme="1"/>
        <rFont val="Times New Roman"/>
        <family val="1"/>
      </rPr>
      <t>M5</t>
    </r>
  </si>
  <si>
    <r>
      <rPr>
        <sz val="11"/>
        <color theme="1"/>
        <rFont val="宋体"/>
        <charset val="134"/>
      </rPr>
      <t>出国外语加分</t>
    </r>
    <r>
      <rPr>
        <sz val="11"/>
        <color theme="1"/>
        <rFont val="Times New Roman"/>
        <family val="1"/>
      </rPr>
      <t>M6</t>
    </r>
  </si>
  <si>
    <r>
      <rPr>
        <sz val="11"/>
        <color theme="1"/>
        <rFont val="宋体"/>
        <charset val="134"/>
      </rPr>
      <t>论文、专著及各种检索、科研成果、专利</t>
    </r>
    <r>
      <rPr>
        <sz val="11"/>
        <color theme="1"/>
        <rFont val="宋体"/>
        <charset val="134"/>
      </rPr>
      <t>、学术活动、科技活动及竞赛获奖</t>
    </r>
  </si>
  <si>
    <t>课程加权平均分</t>
  </si>
  <si>
    <r>
      <rPr>
        <sz val="11"/>
        <color theme="1"/>
        <rFont val="宋体"/>
        <charset val="134"/>
      </rPr>
      <t>论文题目</t>
    </r>
  </si>
  <si>
    <t>全部作者</t>
  </si>
  <si>
    <t>本人排名</t>
  </si>
  <si>
    <r>
      <rPr>
        <sz val="11"/>
        <color theme="1"/>
        <rFont val="宋体"/>
        <charset val="134"/>
      </rPr>
      <t>期刊全名</t>
    </r>
    <r>
      <rPr>
        <sz val="11"/>
        <color rgb="FFFF0000"/>
        <rFont val="宋体"/>
        <charset val="134"/>
      </rPr>
      <t>（不得使用缩写）</t>
    </r>
  </si>
  <si>
    <t>年, 卷(期): 页码范围</t>
  </si>
  <si>
    <t>论文状态</t>
  </si>
  <si>
    <t>论文发表/录用(仅硕士)时间</t>
  </si>
  <si>
    <r>
      <rPr>
        <sz val="11"/>
        <color theme="1"/>
        <rFont val="宋体"/>
        <charset val="134"/>
      </rPr>
      <t>论文级别</t>
    </r>
  </si>
  <si>
    <t>高水平论文加分</t>
  </si>
  <si>
    <t>支撑材料编号</t>
  </si>
  <si>
    <r>
      <rPr>
        <sz val="11"/>
        <color theme="1"/>
        <rFont val="宋体"/>
        <charset val="134"/>
      </rPr>
      <t>专利类别（发明专利、实用新型专利）</t>
    </r>
  </si>
  <si>
    <t>专利名称</t>
  </si>
  <si>
    <t>专利授权日期</t>
  </si>
  <si>
    <r>
      <rPr>
        <sz val="11"/>
        <color theme="1"/>
        <rFont val="宋体"/>
        <charset val="134"/>
      </rPr>
      <t>科技竞赛活动名称</t>
    </r>
  </si>
  <si>
    <t>获奖证书日期</t>
  </si>
  <si>
    <r>
      <rPr>
        <sz val="11"/>
        <color theme="1"/>
        <rFont val="宋体"/>
        <charset val="134"/>
      </rPr>
      <t>科技竞赛获奖类型</t>
    </r>
  </si>
  <si>
    <r>
      <rPr>
        <sz val="11"/>
        <color theme="1"/>
        <rFont val="宋体"/>
        <charset val="134"/>
      </rPr>
      <t>获奖级别（国家级、省部级、校级）</t>
    </r>
  </si>
  <si>
    <t>成果名称</t>
  </si>
  <si>
    <t>荣誉称号日期</t>
  </si>
  <si>
    <t>科研荣誉类型</t>
  </si>
  <si>
    <r>
      <rPr>
        <sz val="11"/>
        <color theme="1"/>
        <rFont val="宋体"/>
        <charset val="134"/>
      </rPr>
      <t>外语考试类型</t>
    </r>
  </si>
  <si>
    <r>
      <rPr>
        <sz val="11"/>
        <color theme="1"/>
        <rFont val="宋体"/>
        <charset val="134"/>
      </rPr>
      <t>成绩取得日期</t>
    </r>
  </si>
  <si>
    <t>成绩有效截止期</t>
  </si>
  <si>
    <t>M1</t>
  </si>
  <si>
    <t>M2</t>
  </si>
  <si>
    <t>M3</t>
  </si>
  <si>
    <t>M4</t>
  </si>
  <si>
    <t>M5</t>
  </si>
  <si>
    <t>M6</t>
  </si>
  <si>
    <t>注意：有下拉选项的必须从选项中选取，</t>
  </si>
  <si>
    <r>
      <rPr>
        <sz val="11"/>
        <color rgb="FFFF0000"/>
        <rFont val="宋体"/>
        <charset val="134"/>
      </rPr>
      <t>学号、姓名、专业、电话、导师在序号</t>
    </r>
    <r>
      <rPr>
        <sz val="11"/>
        <color rgb="FFFF0000"/>
        <rFont val="Times New Roman"/>
        <family val="1"/>
      </rPr>
      <t>1</t>
    </r>
    <r>
      <rPr>
        <sz val="11"/>
        <color rgb="FFFF0000"/>
        <rFont val="宋体"/>
        <charset val="134"/>
      </rPr>
      <t>所在行填写</t>
    </r>
  </si>
  <si>
    <t>填入本人课程加权平均分</t>
  </si>
  <si>
    <t>若有导师第1作者本人第2作者论文或者专利请在序号1所在行填写</t>
  </si>
  <si>
    <t>从下拉选项中选择，未涉及选无</t>
  </si>
  <si>
    <t>论文级别中的高水平EI论文指发表在最新版《西南交通大学术期刊分级目录（工科类）》、《西南交通大学学术训练标准及创新成果标准（机械工程分委会）》所含期刊上的EI论文</t>
  </si>
  <si>
    <r>
      <rPr>
        <sz val="10"/>
        <color rgb="FFFF0000"/>
        <rFont val="宋体"/>
        <charset val="134"/>
      </rPr>
      <t>从下拉选项中选择，未涉及选无,若选错可按</t>
    </r>
    <r>
      <rPr>
        <sz val="10"/>
        <color rgb="FF002060"/>
        <rFont val="宋体"/>
        <charset val="134"/>
      </rPr>
      <t>Del键重置</t>
    </r>
    <r>
      <rPr>
        <sz val="10"/>
        <color rgb="FFFF0000"/>
        <rFont val="宋体"/>
        <charset val="134"/>
      </rPr>
      <t>选项</t>
    </r>
  </si>
  <si>
    <t>填写范例(注意：不要在范例这行填写)</t>
  </si>
  <si>
    <t>2019201699</t>
  </si>
  <si>
    <t>张三</t>
  </si>
  <si>
    <t>车辆工程</t>
  </si>
  <si>
    <t>1739318XXXX</t>
  </si>
  <si>
    <t>XXX</t>
  </si>
  <si>
    <t>无需填写会根据后面选项自动计算</t>
  </si>
  <si>
    <t>缺陷尺寸对铝合金疲劳性能的影响研究</t>
  </si>
  <si>
    <t>张三,
李四,
王五,
赵六</t>
  </si>
  <si>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作者</t>
    </r>
  </si>
  <si>
    <t>机械工程学报</t>
  </si>
  <si>
    <t>2020,47(05):32-55</t>
  </si>
  <si>
    <t xml:space="preserve">正式发表(含online) </t>
  </si>
  <si>
    <t>EI</t>
  </si>
  <si>
    <t>高水平EI论文</t>
  </si>
  <si>
    <t>M2-1</t>
  </si>
  <si>
    <t>获授权的发明专利</t>
  </si>
  <si>
    <t>一种铁路交通道轨液压弯轨器</t>
  </si>
  <si>
    <t>导师第1作者、本人第2作者</t>
  </si>
  <si>
    <t>M3-1</t>
  </si>
  <si>
    <t>第十三届全国研究生数学建模竞赛</t>
  </si>
  <si>
    <t>个人</t>
  </si>
  <si>
    <t>省部级竞赛二等奖</t>
  </si>
  <si>
    <t>M4-1</t>
  </si>
  <si>
    <t>有限数据下的结构疲劳断裂性能研究</t>
  </si>
  <si>
    <t>团队</t>
  </si>
  <si>
    <t>成都市或相当城市市级类荣誉称号</t>
  </si>
  <si>
    <t>M5-1</t>
  </si>
  <si>
    <t>雅思≥6.5</t>
  </si>
  <si>
    <t>M6-1</t>
  </si>
  <si>
    <t>2</t>
  </si>
  <si>
    <t>M2-2</t>
  </si>
  <si>
    <t>M3-2</t>
  </si>
  <si>
    <t>M4-2</t>
  </si>
  <si>
    <t>M5-2</t>
  </si>
  <si>
    <t>M6-2</t>
  </si>
  <si>
    <t>……</t>
  </si>
  <si>
    <r>
      <rPr>
        <sz val="11"/>
        <color theme="1"/>
        <rFont val="宋体"/>
        <charset val="134"/>
      </rPr>
      <t>作者排名</t>
    </r>
  </si>
  <si>
    <r>
      <rPr>
        <sz val="11"/>
        <color theme="1"/>
        <rFont val="宋体"/>
        <charset val="134"/>
      </rPr>
      <t>对应分值</t>
    </r>
  </si>
  <si>
    <r>
      <rPr>
        <sz val="11"/>
        <color theme="1"/>
        <rFont val="宋体"/>
        <charset val="134"/>
      </rPr>
      <t>高水平论文加分</t>
    </r>
  </si>
  <si>
    <t>对应分值</t>
  </si>
  <si>
    <t>专利类别</t>
  </si>
  <si>
    <r>
      <rPr>
        <sz val="11"/>
        <color theme="1"/>
        <rFont val="宋体"/>
        <charset val="134"/>
      </rPr>
      <t>获奖级别</t>
    </r>
  </si>
  <si>
    <r>
      <rPr>
        <sz val="11"/>
        <color theme="1"/>
        <rFont val="宋体"/>
        <charset val="134"/>
      </rPr>
      <t>科研荣誉类型</t>
    </r>
  </si>
  <si>
    <r>
      <rPr>
        <sz val="11"/>
        <color theme="1"/>
        <rFont val="等线"/>
        <charset val="134"/>
      </rPr>
      <t>年级</t>
    </r>
  </si>
  <si>
    <r>
      <rPr>
        <sz val="11"/>
        <color theme="1"/>
        <rFont val="等线"/>
        <charset val="134"/>
      </rPr>
      <t>对应课程分值</t>
    </r>
  </si>
  <si>
    <r>
      <rPr>
        <sz val="11"/>
        <color theme="1"/>
        <rFont val="宋体"/>
        <charset val="134"/>
      </rPr>
      <t>导师第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作者、本人第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作者</t>
    </r>
  </si>
  <si>
    <t>SCI</t>
  </si>
  <si>
    <r>
      <rPr>
        <sz val="11"/>
        <color theme="1"/>
        <rFont val="Times New Roman"/>
        <family val="1"/>
      </rPr>
      <t>JCR</t>
    </r>
    <r>
      <rPr>
        <sz val="11"/>
        <color theme="1"/>
        <rFont val="宋体"/>
        <charset val="134"/>
      </rPr>
      <t>一区</t>
    </r>
  </si>
  <si>
    <r>
      <rPr>
        <sz val="11"/>
        <color theme="1"/>
        <rFont val="宋体"/>
        <charset val="134"/>
      </rPr>
      <t>团队</t>
    </r>
  </si>
  <si>
    <r>
      <rPr>
        <sz val="11"/>
        <color theme="1"/>
        <rFont val="宋体"/>
        <charset val="134"/>
      </rPr>
      <t>国际竞赛一等奖</t>
    </r>
  </si>
  <si>
    <r>
      <rPr>
        <sz val="11"/>
        <color theme="1"/>
        <rFont val="宋体"/>
        <charset val="134"/>
      </rPr>
      <t>全国类荣誉称号</t>
    </r>
  </si>
  <si>
    <r>
      <rPr>
        <sz val="11"/>
        <color theme="1"/>
        <rFont val="宋体"/>
        <charset val="134"/>
      </rPr>
      <t>雅思≥</t>
    </r>
    <r>
      <rPr>
        <sz val="11"/>
        <color theme="1"/>
        <rFont val="Times New Roman"/>
        <family val="1"/>
      </rPr>
      <t>6.5</t>
    </r>
  </si>
  <si>
    <t>2021硕士</t>
  </si>
  <si>
    <r>
      <t>JCR</t>
    </r>
    <r>
      <rPr>
        <sz val="11"/>
        <color theme="1"/>
        <rFont val="宋体"/>
        <charset val="134"/>
      </rPr>
      <t>二区</t>
    </r>
  </si>
  <si>
    <t>获授权的实用新型专利</t>
  </si>
  <si>
    <r>
      <rPr>
        <sz val="11"/>
        <color theme="1"/>
        <rFont val="宋体"/>
        <charset val="134"/>
      </rPr>
      <t>个人</t>
    </r>
  </si>
  <si>
    <r>
      <rPr>
        <sz val="11"/>
        <color theme="1"/>
        <rFont val="宋体"/>
        <charset val="134"/>
      </rPr>
      <t>国际竞赛二等奖</t>
    </r>
  </si>
  <si>
    <r>
      <rPr>
        <sz val="11"/>
        <color theme="1"/>
        <rFont val="宋体"/>
        <charset val="134"/>
      </rPr>
      <t>省部类荣誉称号</t>
    </r>
  </si>
  <si>
    <r>
      <rPr>
        <sz val="11"/>
        <color theme="1"/>
        <rFont val="宋体"/>
        <charset val="134"/>
      </rPr>
      <t>托福≥</t>
    </r>
    <r>
      <rPr>
        <sz val="11"/>
        <color theme="1"/>
        <rFont val="Times New Roman"/>
        <family val="1"/>
      </rPr>
      <t>90</t>
    </r>
  </si>
  <si>
    <t>已录用</t>
  </si>
  <si>
    <t>2020硕士</t>
  </si>
  <si>
    <r>
      <rPr>
        <sz val="11"/>
        <color theme="1"/>
        <rFont val="宋体"/>
        <charset val="134"/>
      </rPr>
      <t>无</t>
    </r>
  </si>
  <si>
    <r>
      <rPr>
        <sz val="11"/>
        <color theme="1"/>
        <rFont val="宋体"/>
        <charset val="134"/>
      </rPr>
      <t>中文核心</t>
    </r>
  </si>
  <si>
    <r>
      <rPr>
        <sz val="11"/>
        <color theme="1"/>
        <rFont val="Times New Roman"/>
        <family val="1"/>
      </rPr>
      <t>JCR</t>
    </r>
    <r>
      <rPr>
        <sz val="11"/>
        <color theme="1"/>
        <rFont val="宋体"/>
        <charset val="134"/>
      </rPr>
      <t>三</t>
    </r>
    <r>
      <rPr>
        <sz val="11"/>
        <color theme="1"/>
        <rFont val="宋体"/>
        <charset val="134"/>
      </rPr>
      <t>区</t>
    </r>
  </si>
  <si>
    <t>无</t>
  </si>
  <si>
    <r>
      <rPr>
        <sz val="11"/>
        <color theme="1"/>
        <rFont val="宋体"/>
        <charset val="134"/>
      </rPr>
      <t>国际竞赛三等奖</t>
    </r>
  </si>
  <si>
    <r>
      <rPr>
        <sz val="11"/>
        <color theme="1"/>
        <rFont val="宋体"/>
        <charset val="134"/>
      </rPr>
      <t>成都市或相当城市市级类荣誉称号</t>
    </r>
  </si>
  <si>
    <t>2021博士</t>
  </si>
  <si>
    <r>
      <rPr>
        <sz val="11"/>
        <color theme="1"/>
        <rFont val="Times New Roman"/>
        <family val="1"/>
      </rPr>
      <t>JCR</t>
    </r>
    <r>
      <rPr>
        <sz val="11"/>
        <color theme="1"/>
        <rFont val="宋体"/>
        <charset val="134"/>
      </rPr>
      <t>四</t>
    </r>
    <r>
      <rPr>
        <sz val="11"/>
        <color theme="1"/>
        <rFont val="宋体"/>
        <charset val="134"/>
      </rPr>
      <t>区</t>
    </r>
  </si>
  <si>
    <r>
      <rPr>
        <sz val="11"/>
        <color theme="1"/>
        <rFont val="宋体"/>
        <charset val="134"/>
      </rPr>
      <t>全国竞赛一等奖</t>
    </r>
  </si>
  <si>
    <r>
      <rPr>
        <sz val="11"/>
        <color theme="1"/>
        <rFont val="宋体"/>
        <charset val="134"/>
      </rPr>
      <t>参加境外国际会议并获得优秀论文称号</t>
    </r>
  </si>
  <si>
    <t>2020博士</t>
  </si>
  <si>
    <r>
      <rPr>
        <sz val="11"/>
        <color theme="1"/>
        <rFont val="宋体"/>
        <charset val="134"/>
      </rPr>
      <t>高水平</t>
    </r>
    <r>
      <rPr>
        <sz val="11"/>
        <color theme="1"/>
        <rFont val="Times New Roman"/>
        <family val="1"/>
      </rPr>
      <t>EI</t>
    </r>
    <r>
      <rPr>
        <sz val="11"/>
        <color theme="1"/>
        <rFont val="宋体"/>
        <charset val="134"/>
      </rPr>
      <t>论文</t>
    </r>
  </si>
  <si>
    <r>
      <rPr>
        <sz val="11"/>
        <color theme="1"/>
        <rFont val="宋体"/>
        <charset val="134"/>
      </rPr>
      <t>全国竞赛二等奖</t>
    </r>
  </si>
  <si>
    <t>参加一级学会及以上会议或境内国际会议并获得优秀论文称号</t>
  </si>
  <si>
    <t>2019博士</t>
  </si>
  <si>
    <r>
      <rPr>
        <sz val="11"/>
        <color theme="1"/>
        <rFont val="宋体"/>
        <charset val="134"/>
      </rPr>
      <t>全国竞赛三等奖</t>
    </r>
  </si>
  <si>
    <t>2018博士</t>
  </si>
  <si>
    <r>
      <rPr>
        <sz val="11"/>
        <color theme="1"/>
        <rFont val="宋体"/>
        <charset val="134"/>
      </rPr>
      <t>省部级竞赛一等奖</t>
    </r>
  </si>
  <si>
    <t>2017博士</t>
  </si>
  <si>
    <r>
      <rPr>
        <sz val="11"/>
        <color theme="1"/>
        <rFont val="宋体"/>
        <charset val="134"/>
      </rPr>
      <t>省部级竞赛二等奖</t>
    </r>
  </si>
  <si>
    <r>
      <rPr>
        <sz val="11"/>
        <color theme="1"/>
        <rFont val="Times New Roman"/>
        <family val="1"/>
      </rPr>
      <t>JCR</t>
    </r>
    <r>
      <rPr>
        <sz val="11"/>
        <color theme="1"/>
        <rFont val="宋体"/>
        <charset val="134"/>
      </rPr>
      <t>二区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</si>
</sst>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.00_);[Red]\(0.00\)"/>
    <numFmt numFmtId="180" formatCode="0.00_ "/>
  </numFmts>
  <fonts count="12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b/>
      <sz val="11"/>
      <color theme="1"/>
      <name val="宋体"/>
      <charset val="134"/>
    </font>
    <font>
      <b/>
      <sz val="11"/>
      <color theme="1"/>
      <name val="Times New Roman"/>
      <family val="1"/>
    </font>
    <font>
      <sz val="11"/>
      <color rgb="FFFF0000"/>
      <name val="宋体"/>
      <charset val="134"/>
    </font>
    <font>
      <sz val="11"/>
      <color rgb="FFFF0000"/>
      <name val="Times New Roman"/>
      <family val="1"/>
    </font>
    <font>
      <sz val="10"/>
      <color rgb="FFFF0000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</font>
    <font>
      <sz val="10"/>
      <color rgb="FF002060"/>
      <name val="宋体"/>
      <charset val="134"/>
    </font>
    <font>
      <sz val="9"/>
      <name val="等线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951170384838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/>
    <xf numFmtId="178" fontId="0" fillId="0" borderId="0" xfId="0" applyNumberFormat="1"/>
    <xf numFmtId="0" fontId="0" fillId="0" borderId="0" xfId="0" applyFont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79" fontId="0" fillId="0" borderId="0" xfId="0" applyNumberFormat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>
      <alignment horizontal="center" vertical="center" wrapText="1"/>
    </xf>
    <xf numFmtId="179" fontId="2" fillId="4" borderId="8" xfId="0" applyNumberFormat="1" applyFont="1" applyFill="1" applyBorder="1" applyAlignment="1">
      <alignment horizontal="center" vertical="center" wrapText="1"/>
    </xf>
    <xf numFmtId="179" fontId="2" fillId="0" borderId="2" xfId="1" applyNumberFormat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7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7" fillId="5" borderId="8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57" fontId="2" fillId="3" borderId="8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 applyProtection="1">
      <alignment horizontal="center" vertical="center" wrapText="1"/>
      <protection locked="0"/>
    </xf>
    <xf numFmtId="0" fontId="1" fillId="6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49" fontId="3" fillId="0" borderId="2" xfId="1" applyNumberFormat="1" applyFont="1" applyBorder="1" applyAlignment="1" applyProtection="1">
      <alignment horizontal="center" vertical="center" wrapText="1"/>
      <protection locked="0"/>
    </xf>
    <xf numFmtId="49" fontId="3" fillId="0" borderId="3" xfId="1" applyNumberFormat="1" applyFont="1" applyBorder="1" applyAlignment="1" applyProtection="1">
      <alignment horizontal="center" vertical="center" wrapText="1"/>
      <protection locked="0"/>
    </xf>
    <xf numFmtId="49" fontId="3" fillId="0" borderId="9" xfId="1" applyNumberFormat="1" applyFont="1" applyBorder="1" applyAlignment="1" applyProtection="1">
      <alignment horizontal="center" vertical="center" wrapText="1"/>
      <protection locked="0"/>
    </xf>
    <xf numFmtId="0" fontId="2" fillId="5" borderId="2" xfId="1" applyFont="1" applyFill="1" applyBorder="1" applyAlignment="1" applyProtection="1">
      <alignment horizontal="center" vertical="center" wrapText="1"/>
      <protection locked="0"/>
    </xf>
    <xf numFmtId="0" fontId="2" fillId="5" borderId="3" xfId="1" applyFont="1" applyFill="1" applyBorder="1" applyAlignment="1" applyProtection="1">
      <alignment horizontal="center" vertical="center" wrapText="1"/>
      <protection locked="0"/>
    </xf>
    <xf numFmtId="0" fontId="2" fillId="5" borderId="9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6" borderId="2" xfId="1" applyFont="1" applyFill="1" applyBorder="1" applyAlignment="1" applyProtection="1">
      <alignment horizontal="center" vertical="center" wrapText="1"/>
      <protection locked="0"/>
    </xf>
    <xf numFmtId="0" fontId="2" fillId="6" borderId="3" xfId="1" applyFont="1" applyFill="1" applyBorder="1" applyAlignment="1" applyProtection="1">
      <alignment horizontal="center" vertical="center" wrapText="1"/>
      <protection locked="0"/>
    </xf>
    <xf numFmtId="0" fontId="2" fillId="6" borderId="9" xfId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49" fontId="3" fillId="0" borderId="1" xfId="1" applyNumberFormat="1" applyFont="1" applyBorder="1" applyAlignment="1" applyProtection="1">
      <alignment horizontal="center" vertical="center" wrapText="1"/>
      <protection locked="0"/>
    </xf>
    <xf numFmtId="49" fontId="4" fillId="0" borderId="4" xfId="1" applyNumberFormat="1" applyFont="1" applyBorder="1" applyAlignment="1" applyProtection="1">
      <alignment horizontal="center" vertical="center" wrapText="1"/>
      <protection locked="0"/>
    </xf>
    <xf numFmtId="49" fontId="4" fillId="0" borderId="7" xfId="1" applyNumberFormat="1" applyFont="1" applyBorder="1" applyAlignment="1" applyProtection="1">
      <alignment horizontal="center" vertical="center" wrapText="1"/>
      <protection locked="0"/>
    </xf>
    <xf numFmtId="49" fontId="4" fillId="0" borderId="1" xfId="1" applyNumberFormat="1" applyFont="1" applyBorder="1" applyAlignment="1" applyProtection="1">
      <alignment horizontal="center" vertical="center" wrapText="1"/>
      <protection locked="0"/>
    </xf>
    <xf numFmtId="179" fontId="4" fillId="0" borderId="8" xfId="1" applyNumberFormat="1" applyFont="1" applyBorder="1" applyAlignment="1" applyProtection="1">
      <alignment horizontal="center" vertical="center" wrapText="1"/>
      <protection locked="0"/>
    </xf>
    <xf numFmtId="180" fontId="1" fillId="0" borderId="1" xfId="1" applyNumberFormat="1" applyFont="1" applyBorder="1" applyAlignment="1" applyProtection="1">
      <alignment horizontal="center" vertical="center" wrapText="1"/>
      <protection locked="0"/>
    </xf>
    <xf numFmtId="180" fontId="2" fillId="0" borderId="7" xfId="1" applyNumberFormat="1" applyFont="1" applyBorder="1" applyAlignment="1" applyProtection="1">
      <alignment horizontal="center" vertical="center" wrapText="1"/>
      <protection locked="0"/>
    </xf>
    <xf numFmtId="49" fontId="2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5" borderId="7" xfId="1" applyNumberFormat="1" applyFont="1" applyFill="1" applyBorder="1" applyAlignment="1" applyProtection="1">
      <alignment horizontal="center" vertical="center" wrapText="1"/>
      <protection locked="0"/>
    </xf>
    <xf numFmtId="49" fontId="1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49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6" borderId="7" xfId="1" applyNumberFormat="1" applyFont="1" applyFill="1" applyBorder="1" applyAlignment="1" applyProtection="1">
      <alignment horizontal="center" vertical="center" wrapText="1"/>
      <protection locked="0"/>
    </xf>
    <xf numFmtId="49" fontId="1" fillId="5" borderId="7" xfId="1" applyNumberFormat="1" applyFont="1" applyFill="1" applyBorder="1" applyAlignment="1" applyProtection="1">
      <alignment horizontal="center" vertical="center" wrapText="1"/>
      <protection locked="0"/>
    </xf>
    <xf numFmtId="49" fontId="1" fillId="6" borderId="8" xfId="1" applyNumberFormat="1" applyFont="1" applyFill="1" applyBorder="1" applyAlignment="1" applyProtection="1">
      <alignment horizontal="center" vertical="center" wrapText="1"/>
      <protection locked="0"/>
    </xf>
    <xf numFmtId="49" fontId="2" fillId="6" borderId="8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1" applyNumberFormat="1" applyFont="1" applyBorder="1" applyAlignment="1" applyProtection="1">
      <alignment horizontal="center" vertical="center" wrapText="1"/>
      <protection locked="0"/>
    </xf>
    <xf numFmtId="49" fontId="1" fillId="0" borderId="1" xfId="1" applyNumberFormat="1" applyFont="1" applyBorder="1" applyAlignment="1" applyProtection="1">
      <alignment horizontal="center" vertical="center" wrapText="1"/>
      <protection locked="0"/>
    </xf>
    <xf numFmtId="49" fontId="2" fillId="0" borderId="7" xfId="1" applyNumberFormat="1" applyFont="1" applyBorder="1" applyAlignment="1" applyProtection="1">
      <alignment horizontal="center" vertical="center" wrapText="1"/>
      <protection locked="0"/>
    </xf>
    <xf numFmtId="49" fontId="1" fillId="0" borderId="8" xfId="1" applyNumberFormat="1" applyFont="1" applyBorder="1" applyAlignment="1" applyProtection="1">
      <alignment horizontal="center" vertical="center" wrapText="1"/>
      <protection locked="0"/>
    </xf>
    <xf numFmtId="49" fontId="2" fillId="6" borderId="1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25"/>
  <sheetViews>
    <sheetView tabSelected="1" topLeftCell="D1" zoomScale="106" zoomScaleNormal="106" workbookViewId="0">
      <selection activeCell="H6" sqref="H6"/>
    </sheetView>
  </sheetViews>
  <sheetFormatPr defaultColWidth="9" defaultRowHeight="14.25" x14ac:dyDescent="0.2"/>
  <cols>
    <col min="1" max="1" width="9.125" style="14" customWidth="1"/>
    <col min="2" max="2" width="14.375" style="14" customWidth="1"/>
    <col min="3" max="3" width="11.375" style="14" customWidth="1"/>
    <col min="4" max="6" width="14.125" style="14" customWidth="1"/>
    <col min="7" max="7" width="9.125" style="14" customWidth="1"/>
    <col min="8" max="12" width="9.125" style="15" customWidth="1"/>
    <col min="13" max="13" width="11.625" style="16" customWidth="1"/>
    <col min="14" max="14" width="18.625" style="16" customWidth="1"/>
    <col min="15" max="16" width="9" style="15"/>
    <col min="17" max="17" width="11.375" style="15" customWidth="1"/>
    <col min="18" max="18" width="18.625" style="15" customWidth="1"/>
    <col min="19" max="20" width="9" style="15"/>
    <col min="21" max="21" width="13.375" style="15" customWidth="1"/>
    <col min="22" max="24" width="9" style="15"/>
    <col min="25" max="25" width="15.625" style="15" customWidth="1"/>
    <col min="26" max="26" width="11" style="15" customWidth="1"/>
    <col min="27" max="27" width="9.625" style="15" customWidth="1"/>
    <col min="28" max="28" width="9" style="15"/>
    <col min="29" max="30" width="9.125" style="15" customWidth="1"/>
    <col min="31" max="31" width="9" style="15"/>
    <col min="32" max="32" width="10.75" style="15" customWidth="1"/>
    <col min="33" max="33" width="9" style="15"/>
    <col min="34" max="34" width="15" style="15" customWidth="1"/>
    <col min="35" max="36" width="9" style="15"/>
    <col min="37" max="37" width="9.625" style="15" customWidth="1"/>
    <col min="38" max="38" width="9" style="15"/>
    <col min="39" max="39" width="12.75" style="15" customWidth="1"/>
    <col min="40" max="40" width="9" style="15"/>
    <col min="41" max="41" width="14.125" style="15" customWidth="1"/>
    <col min="42" max="43" width="9.625" style="15" customWidth="1"/>
    <col min="44" max="16384" width="9" style="15"/>
  </cols>
  <sheetData>
    <row r="1" spans="1:44" s="11" customFormat="1" ht="13.9" customHeight="1" x14ac:dyDescent="0.2">
      <c r="A1" s="58" t="s">
        <v>0</v>
      </c>
      <c r="B1" s="61" t="s">
        <v>1</v>
      </c>
      <c r="C1" s="61" t="s">
        <v>2</v>
      </c>
      <c r="D1" s="61" t="s">
        <v>3</v>
      </c>
      <c r="E1" s="58" t="s">
        <v>4</v>
      </c>
      <c r="F1" s="58" t="s">
        <v>5</v>
      </c>
      <c r="G1" s="43" t="s">
        <v>6</v>
      </c>
      <c r="H1" s="44"/>
      <c r="I1" s="44"/>
      <c r="J1" s="44"/>
      <c r="K1" s="44"/>
      <c r="L1" s="45"/>
      <c r="M1" s="62" t="s">
        <v>7</v>
      </c>
      <c r="N1" s="29" t="s">
        <v>8</v>
      </c>
      <c r="O1" s="46" t="s">
        <v>9</v>
      </c>
      <c r="P1" s="47"/>
      <c r="Q1" s="47"/>
      <c r="R1" s="47"/>
      <c r="S1" s="47"/>
      <c r="T1" s="47"/>
      <c r="U1" s="47"/>
      <c r="V1" s="47"/>
      <c r="W1" s="47"/>
      <c r="X1" s="48"/>
      <c r="Y1" s="49" t="s">
        <v>10</v>
      </c>
      <c r="Z1" s="50"/>
      <c r="AA1" s="50"/>
      <c r="AB1" s="50"/>
      <c r="AC1" s="50"/>
      <c r="AD1" s="51"/>
      <c r="AE1" s="52" t="s">
        <v>11</v>
      </c>
      <c r="AF1" s="53"/>
      <c r="AG1" s="53"/>
      <c r="AH1" s="53"/>
      <c r="AI1" s="54"/>
      <c r="AJ1" s="49" t="s">
        <v>12</v>
      </c>
      <c r="AK1" s="50"/>
      <c r="AL1" s="50"/>
      <c r="AM1" s="50"/>
      <c r="AN1" s="51"/>
      <c r="AO1" s="52" t="s">
        <v>13</v>
      </c>
      <c r="AP1" s="53"/>
      <c r="AQ1" s="53"/>
      <c r="AR1" s="54"/>
    </row>
    <row r="2" spans="1:44" s="11" customFormat="1" ht="13.9" customHeight="1" x14ac:dyDescent="0.2">
      <c r="A2" s="59"/>
      <c r="B2" s="59"/>
      <c r="C2" s="59"/>
      <c r="D2" s="59"/>
      <c r="E2" s="59"/>
      <c r="F2" s="59"/>
      <c r="G2" s="55" t="s">
        <v>14</v>
      </c>
      <c r="H2" s="56"/>
      <c r="I2" s="56"/>
      <c r="J2" s="56"/>
      <c r="K2" s="56"/>
      <c r="L2" s="57"/>
      <c r="M2" s="62"/>
      <c r="N2" s="63" t="s">
        <v>15</v>
      </c>
      <c r="O2" s="65" t="s">
        <v>16</v>
      </c>
      <c r="P2" s="67" t="s">
        <v>17</v>
      </c>
      <c r="Q2" s="69" t="s">
        <v>18</v>
      </c>
      <c r="R2" s="67" t="s">
        <v>19</v>
      </c>
      <c r="S2" s="67" t="s">
        <v>20</v>
      </c>
      <c r="T2" s="67" t="s">
        <v>21</v>
      </c>
      <c r="U2" s="67" t="s">
        <v>22</v>
      </c>
      <c r="V2" s="65" t="s">
        <v>23</v>
      </c>
      <c r="W2" s="69" t="s">
        <v>24</v>
      </c>
      <c r="X2" s="72" t="s">
        <v>25</v>
      </c>
      <c r="Y2" s="74" t="s">
        <v>26</v>
      </c>
      <c r="Z2" s="75" t="s">
        <v>27</v>
      </c>
      <c r="AA2" s="77" t="s">
        <v>28</v>
      </c>
      <c r="AB2" s="75" t="s">
        <v>17</v>
      </c>
      <c r="AC2" s="77" t="s">
        <v>18</v>
      </c>
      <c r="AD2" s="75" t="s">
        <v>25</v>
      </c>
      <c r="AE2" s="78" t="s">
        <v>29</v>
      </c>
      <c r="AF2" s="67" t="s">
        <v>30</v>
      </c>
      <c r="AG2" s="78" t="s">
        <v>31</v>
      </c>
      <c r="AH2" s="73" t="s">
        <v>32</v>
      </c>
      <c r="AI2" s="73" t="s">
        <v>25</v>
      </c>
      <c r="AJ2" s="77" t="s">
        <v>33</v>
      </c>
      <c r="AK2" s="75" t="s">
        <v>34</v>
      </c>
      <c r="AL2" s="77" t="s">
        <v>35</v>
      </c>
      <c r="AM2" s="74" t="s">
        <v>32</v>
      </c>
      <c r="AN2" s="74" t="s">
        <v>25</v>
      </c>
      <c r="AO2" s="73" t="s">
        <v>36</v>
      </c>
      <c r="AP2" s="78" t="s">
        <v>37</v>
      </c>
      <c r="AQ2" s="67" t="s">
        <v>38</v>
      </c>
      <c r="AR2" s="67" t="s">
        <v>25</v>
      </c>
    </row>
    <row r="3" spans="1:44" s="11" customFormat="1" ht="31.5" customHeight="1" x14ac:dyDescent="0.2">
      <c r="A3" s="60"/>
      <c r="B3" s="60"/>
      <c r="C3" s="60"/>
      <c r="D3" s="60"/>
      <c r="E3" s="60"/>
      <c r="F3" s="60"/>
      <c r="G3" s="17" t="s">
        <v>39</v>
      </c>
      <c r="H3" s="17" t="s">
        <v>40</v>
      </c>
      <c r="I3" s="17" t="s">
        <v>41</v>
      </c>
      <c r="J3" s="17" t="s">
        <v>42</v>
      </c>
      <c r="K3" s="30" t="s">
        <v>43</v>
      </c>
      <c r="L3" s="30" t="s">
        <v>44</v>
      </c>
      <c r="M3" s="62"/>
      <c r="N3" s="64"/>
      <c r="O3" s="66"/>
      <c r="P3" s="68"/>
      <c r="Q3" s="66"/>
      <c r="R3" s="68"/>
      <c r="S3" s="70"/>
      <c r="T3" s="70"/>
      <c r="U3" s="68"/>
      <c r="V3" s="66"/>
      <c r="W3" s="71"/>
      <c r="X3" s="73"/>
      <c r="Y3" s="74"/>
      <c r="Z3" s="76"/>
      <c r="AA3" s="74"/>
      <c r="AB3" s="68"/>
      <c r="AC3" s="74"/>
      <c r="AD3" s="68"/>
      <c r="AE3" s="70"/>
      <c r="AF3" s="70"/>
      <c r="AG3" s="70"/>
      <c r="AH3" s="73"/>
      <c r="AI3" s="73"/>
      <c r="AJ3" s="74"/>
      <c r="AK3" s="76"/>
      <c r="AL3" s="74"/>
      <c r="AM3" s="74"/>
      <c r="AN3" s="74"/>
      <c r="AO3" s="73"/>
      <c r="AP3" s="70"/>
      <c r="AQ3" s="70"/>
      <c r="AR3" s="70"/>
    </row>
    <row r="4" spans="1:44" s="12" customFormat="1" ht="95.65" customHeight="1" x14ac:dyDescent="0.2">
      <c r="A4" s="18"/>
      <c r="B4" s="19" t="s">
        <v>45</v>
      </c>
      <c r="C4" s="20" t="s">
        <v>46</v>
      </c>
      <c r="D4" s="19"/>
      <c r="E4" s="19"/>
      <c r="F4" s="19"/>
      <c r="G4" s="21">
        <f>IFERROR(70+G6,"")</f>
        <v>70</v>
      </c>
      <c r="H4" s="21">
        <f>SUM(H6:$H25)</f>
        <v>0</v>
      </c>
      <c r="I4" s="21">
        <f>IF(SUM(I6:I25)&gt;3,3,SUM(I6:I25))</f>
        <v>0</v>
      </c>
      <c r="J4" s="21">
        <f>SUM(J6:J25)</f>
        <v>0</v>
      </c>
      <c r="K4" s="21">
        <f>SUM(K6:K25)</f>
        <v>0</v>
      </c>
      <c r="L4" s="21">
        <f>SUM(L6:L25)</f>
        <v>0</v>
      </c>
      <c r="M4" s="21">
        <f>SUM(G4:L4)</f>
        <v>70</v>
      </c>
      <c r="N4" s="31" t="s">
        <v>47</v>
      </c>
      <c r="O4" s="32"/>
      <c r="P4" s="31" t="s">
        <v>48</v>
      </c>
      <c r="Q4" s="31" t="s">
        <v>49</v>
      </c>
      <c r="R4" s="36" t="s">
        <v>50</v>
      </c>
      <c r="S4" s="35"/>
      <c r="T4" s="31" t="s">
        <v>49</v>
      </c>
      <c r="U4" s="35"/>
      <c r="V4" s="31" t="s">
        <v>49</v>
      </c>
      <c r="W4" s="31" t="s">
        <v>51</v>
      </c>
      <c r="X4" s="35"/>
      <c r="Y4" s="41" t="s">
        <v>49</v>
      </c>
      <c r="Z4" s="17"/>
      <c r="AA4" s="17"/>
      <c r="AB4" s="41" t="s">
        <v>48</v>
      </c>
      <c r="AC4" s="41" t="s">
        <v>49</v>
      </c>
      <c r="AD4" s="17"/>
      <c r="AE4" s="35"/>
      <c r="AF4" s="35"/>
      <c r="AG4" s="31" t="s">
        <v>49</v>
      </c>
      <c r="AH4" s="31" t="s">
        <v>49</v>
      </c>
      <c r="AI4" s="35"/>
      <c r="AJ4" s="17"/>
      <c r="AK4" s="17"/>
      <c r="AL4" s="41" t="s">
        <v>49</v>
      </c>
      <c r="AM4" s="41" t="s">
        <v>49</v>
      </c>
      <c r="AN4" s="17"/>
      <c r="AO4" s="31" t="s">
        <v>49</v>
      </c>
      <c r="AP4" s="35"/>
      <c r="AQ4" s="35"/>
      <c r="AR4" s="35"/>
    </row>
    <row r="5" spans="1:44" s="13" customFormat="1" ht="99.95" customHeight="1" x14ac:dyDescent="0.2">
      <c r="A5" s="22" t="s">
        <v>52</v>
      </c>
      <c r="B5" s="23" t="s">
        <v>53</v>
      </c>
      <c r="C5" s="23" t="s">
        <v>54</v>
      </c>
      <c r="D5" s="23" t="s">
        <v>55</v>
      </c>
      <c r="E5" s="23" t="s">
        <v>56</v>
      </c>
      <c r="F5" s="23" t="s">
        <v>57</v>
      </c>
      <c r="G5" s="24" t="s">
        <v>58</v>
      </c>
      <c r="H5" s="24" t="s">
        <v>58</v>
      </c>
      <c r="I5" s="24" t="s">
        <v>58</v>
      </c>
      <c r="J5" s="24" t="s">
        <v>58</v>
      </c>
      <c r="K5" s="24" t="s">
        <v>58</v>
      </c>
      <c r="L5" s="24" t="s">
        <v>58</v>
      </c>
      <c r="M5" s="24" t="s">
        <v>58</v>
      </c>
      <c r="N5" s="33">
        <v>85</v>
      </c>
      <c r="O5" s="33" t="s">
        <v>59</v>
      </c>
      <c r="P5" s="33" t="s">
        <v>60</v>
      </c>
      <c r="Q5" s="37" t="s">
        <v>61</v>
      </c>
      <c r="R5" s="33" t="s">
        <v>62</v>
      </c>
      <c r="S5" s="37" t="s">
        <v>63</v>
      </c>
      <c r="T5" s="37" t="s">
        <v>64</v>
      </c>
      <c r="U5" s="38">
        <v>44044</v>
      </c>
      <c r="V5" s="37" t="s">
        <v>65</v>
      </c>
      <c r="W5" s="37" t="s">
        <v>66</v>
      </c>
      <c r="X5" s="37" t="s">
        <v>67</v>
      </c>
      <c r="Y5" s="33" t="s">
        <v>68</v>
      </c>
      <c r="Z5" s="33" t="s">
        <v>69</v>
      </c>
      <c r="AA5" s="38">
        <v>43831</v>
      </c>
      <c r="AB5" s="33" t="s">
        <v>60</v>
      </c>
      <c r="AC5" s="37" t="s">
        <v>70</v>
      </c>
      <c r="AD5" s="37" t="s">
        <v>71</v>
      </c>
      <c r="AE5" s="33" t="s">
        <v>72</v>
      </c>
      <c r="AF5" s="38">
        <v>44501</v>
      </c>
      <c r="AG5" s="37" t="s">
        <v>73</v>
      </c>
      <c r="AH5" s="37" t="s">
        <v>74</v>
      </c>
      <c r="AI5" s="37" t="s">
        <v>75</v>
      </c>
      <c r="AJ5" s="33" t="s">
        <v>76</v>
      </c>
      <c r="AK5" s="38">
        <v>44317</v>
      </c>
      <c r="AL5" s="33" t="s">
        <v>77</v>
      </c>
      <c r="AM5" s="33" t="s">
        <v>78</v>
      </c>
      <c r="AN5" s="37" t="s">
        <v>79</v>
      </c>
      <c r="AO5" s="37" t="s">
        <v>80</v>
      </c>
      <c r="AP5" s="38">
        <v>44348</v>
      </c>
      <c r="AQ5" s="38">
        <v>45078</v>
      </c>
      <c r="AR5" s="37" t="s">
        <v>81</v>
      </c>
    </row>
    <row r="6" spans="1:44" s="12" customFormat="1" ht="99.95" customHeight="1" x14ac:dyDescent="0.2">
      <c r="A6" s="25">
        <v>1</v>
      </c>
      <c r="B6" s="25"/>
      <c r="C6" s="26"/>
      <c r="D6" s="25"/>
      <c r="E6" s="25"/>
      <c r="F6" s="25"/>
      <c r="G6" s="27">
        <f>IF(N6="","",IFERROR(($N6-70)*0.2,""))</f>
        <v>0</v>
      </c>
      <c r="H6" s="27" t="str">
        <f>IF(IF(V6="",0,1)*IF(W6="",0,1)*IF(O6="",0,1)*IF(P6="",0,1)*IF(R6="",0,1)*IF(S6="",0,1)*IF(T6="",0,1)*IF(U6="",0,1)*IF(X6="",0,1)*IFERROR(VLOOKUP($Q6,Sheet1!$A$2:$B$4,2,0),0)*IFERROR(VLOOKUP($T6,Sheet1!$U$2:$V$4,2,0),0)*(IFERROR(VLOOKUP($V6,Sheet1!$C$2:$D$5,2,0),0)+IFERROR(VLOOKUP(W6,Sheet1!$E$2:$F$7,2,0),0))&gt;0,IFERROR(VLOOKUP($Q6,Sheet1!$A$2:$B$4,2,0),0)*(IFERROR(VLOOKUP($V6,Sheet1!$C$2:$D$5,2,0),0)+IFERROR(VLOOKUP(W6,Sheet1!$E$2:$F$7,2,0),0)),"")</f>
        <v/>
      </c>
      <c r="I6" s="27" t="str">
        <f>IF(IF(Z6="",0,1)*IF(AA6="",0,1)*IF(AB6="",0,1)*IF(AD6="",0,1)*IFERROR(VLOOKUP($Y6,Sheet1!$G$2:$H$4,2,0),0)*IFERROR(VLOOKUP($AC6,Sheet1!$I$2:$J$4,2,0),0)&gt;0,IFERROR(VLOOKUP($Y6,Sheet1!$G$2:$H$4,2,0),0)*IFERROR(VLOOKUP($AC6,Sheet1!$I$2:$J$4,2,0),0),"")</f>
        <v/>
      </c>
      <c r="J6" s="27" t="str">
        <f>IF(IF(AE6="",0,1)*IF(AF6="",0,1)*IF(AI6="",0,1)*IFERROR(VLOOKUP($AG6,Sheet1!$K$2:$L$4,2,0),0)*IFERROR(VLOOKUP($AH6,Sheet1!$M$2:$N$10,2,0),0)&gt;0,IFERROR(VLOOKUP($AG6,Sheet1!$K$2:$L$4,2,0),0)*IFERROR(VLOOKUP($AH6,Sheet1!$M$2:$N$10,2,0),0),"")</f>
        <v/>
      </c>
      <c r="K6" s="27" t="str">
        <f>IF(IF(AJ6="",0,1)*IF(AK6="",0,1)*IF(AN6="",0,1)*IFERROR(VLOOKUP($AL6,Sheet1!$O$2:$P$4,2,0),0)*IFERROR(VLOOKUP($AM6,Sheet1!$Q$2:$R$7,2,0),0)&gt;0,IFERROR(VLOOKUP($AL6,Sheet1!$O$2:$P$4,2,0),0)*IFERROR(VLOOKUP($AM6,Sheet1!$Q$2:$R$7,2,0),0),"")</f>
        <v/>
      </c>
      <c r="L6" s="27" t="str">
        <f>IF(IF(AP6="",0,1)*IF(AQ6="",0,1)*IF(AR6="",0,1)*IFERROR(VLOOKUP($AO6,Sheet1!$S$2:$T$4,2,0),0)&gt;0,IFERROR(VLOOKUP($AO6,Sheet1!$S$2:$T$4,2,0),0),"")</f>
        <v/>
      </c>
      <c r="M6" s="28"/>
      <c r="N6" s="34">
        <v>70</v>
      </c>
      <c r="O6" s="32"/>
      <c r="P6" s="35"/>
      <c r="Q6" s="32"/>
      <c r="R6" s="35"/>
      <c r="S6" s="35"/>
      <c r="T6" s="35"/>
      <c r="U6" s="35"/>
      <c r="V6" s="32"/>
      <c r="W6" s="39"/>
      <c r="X6" s="35" t="s">
        <v>67</v>
      </c>
      <c r="Y6" s="42"/>
      <c r="Z6" s="34"/>
      <c r="AA6" s="34"/>
      <c r="AB6" s="34"/>
      <c r="AC6" s="34"/>
      <c r="AD6" s="34" t="s">
        <v>71</v>
      </c>
      <c r="AE6" s="35"/>
      <c r="AF6" s="35"/>
      <c r="AG6" s="35"/>
      <c r="AH6" s="35"/>
      <c r="AI6" s="35" t="s">
        <v>75</v>
      </c>
      <c r="AJ6" s="34"/>
      <c r="AK6" s="34"/>
      <c r="AL6" s="42"/>
      <c r="AM6" s="42"/>
      <c r="AN6" s="34" t="s">
        <v>79</v>
      </c>
      <c r="AO6" s="35"/>
      <c r="AP6" s="35"/>
      <c r="AQ6" s="35"/>
      <c r="AR6" s="35" t="s">
        <v>81</v>
      </c>
    </row>
    <row r="7" spans="1:44" s="12" customFormat="1" ht="99.95" customHeight="1" x14ac:dyDescent="0.2">
      <c r="A7" s="25" t="s">
        <v>82</v>
      </c>
      <c r="B7" s="25"/>
      <c r="C7" s="25"/>
      <c r="D7" s="25"/>
      <c r="E7" s="25"/>
      <c r="F7" s="25"/>
      <c r="G7" s="28"/>
      <c r="H7" s="27" t="str">
        <f>IF(IF(V7="",0,1)*IF(W7="",0,1)*IF(O7="",0,1)*IF(P7="",0,1)*IF(R7="",0,1)*IF(S7="",0,1)*IF(T7="",0,1)*IF(U7="",0,1)*IF(X7="",0,1)*IFERROR(VLOOKUP($Q7,Sheet1!$A$2:$B$4,2,0),0)*IFERROR(VLOOKUP($T7,Sheet1!$U$2:$V$4,2,0),0)*(IFERROR(VLOOKUP($V7,Sheet1!$C$2:$D$5,2,0),0)+IFERROR(VLOOKUP(W7,Sheet1!$E$2:$F$7,2,0),0))&gt;0,IFERROR(VLOOKUP($Q7,Sheet1!$A$2:$B$4,2,0),0)*(IFERROR(VLOOKUP($V7,Sheet1!$C$2:$D$5,2,0),0)+IFERROR(VLOOKUP(W7,Sheet1!$E$2:$F$7,2,0),0)),"")</f>
        <v/>
      </c>
      <c r="I7" s="27" t="str">
        <f>IF(IF(Z7="",0,1)*IF(AA7="",0,1)*IF(AB7="",0,1)*IF(AD7="",0,1)*IFERROR(VLOOKUP($Y7,Sheet1!$G$2:$H$4,2,0),0)*IFERROR(VLOOKUP($AC7,Sheet1!$I$2:$J$4,2,0),0)&gt;0,IFERROR(VLOOKUP($Y7,Sheet1!$G$2:$H$4,2,0),0)*IFERROR(VLOOKUP($AC7,Sheet1!$I$2:$J$4,2,0),0),"")</f>
        <v/>
      </c>
      <c r="J7" s="27" t="str">
        <f>IF(IF(AE7="",0,1)*IF(AF7="",0,1)*IF(AI7="",0,1)*IFERROR(VLOOKUP($AG7,Sheet1!$K$2:$L$4,2,0),0)*IFERROR(VLOOKUP($AH7,Sheet1!$M$2:$N$10,2,0),0)&gt;0,IFERROR(VLOOKUP($AG7,Sheet1!$K$2:$L$4,2,0),0)*IFERROR(VLOOKUP($AH7,Sheet1!$M$2:$N$10,2,0),0),"")</f>
        <v/>
      </c>
      <c r="K7" s="27" t="str">
        <f>IF(IF(AJ7="",0,1)*IF(AK7="",0,1)*IF(AN7="",0,1)*IFERROR(VLOOKUP($AL7,Sheet1!$O$2:$P$4,2,0),0)*IFERROR(VLOOKUP($AM7,Sheet1!$Q$2:$R$7,2,0),0)&gt;0,IFERROR(VLOOKUP($AL7,Sheet1!$O$2:$P$4,2,0),0)*IFERROR(VLOOKUP($AM7,Sheet1!$Q$2:$R$7,2,0),0),"")</f>
        <v/>
      </c>
      <c r="L7" s="27" t="str">
        <f>IF(IF(AP7="",0,1)*IF(AQ7="",0,1)*IF(AR7="",0,1)*IFERROR(VLOOKUP($AO7,Sheet1!$S$2:$T$4,2,0),0)&gt;0,IFERROR(VLOOKUP($AO7,Sheet1!$S$2:$T$4,2,0),0),"")</f>
        <v/>
      </c>
      <c r="M7" s="28"/>
      <c r="N7" s="27"/>
      <c r="O7" s="32"/>
      <c r="P7" s="35"/>
      <c r="Q7" s="32"/>
      <c r="R7" s="35"/>
      <c r="S7" s="35"/>
      <c r="T7" s="40"/>
      <c r="U7" s="32"/>
      <c r="V7" s="32"/>
      <c r="W7" s="32"/>
      <c r="X7" s="35" t="s">
        <v>83</v>
      </c>
      <c r="Y7" s="42"/>
      <c r="Z7" s="34"/>
      <c r="AA7" s="34"/>
      <c r="AB7" s="34"/>
      <c r="AC7" s="34"/>
      <c r="AD7" s="34" t="s">
        <v>84</v>
      </c>
      <c r="AE7" s="35"/>
      <c r="AF7" s="35"/>
      <c r="AG7" s="35"/>
      <c r="AH7" s="35"/>
      <c r="AI7" s="35" t="s">
        <v>85</v>
      </c>
      <c r="AJ7" s="34"/>
      <c r="AK7" s="34"/>
      <c r="AL7" s="42"/>
      <c r="AM7" s="42"/>
      <c r="AN7" s="34" t="s">
        <v>86</v>
      </c>
      <c r="AO7" s="35"/>
      <c r="AP7" s="35"/>
      <c r="AQ7" s="35"/>
      <c r="AR7" s="35" t="s">
        <v>87</v>
      </c>
    </row>
    <row r="8" spans="1:44" s="12" customFormat="1" ht="99.95" customHeight="1" x14ac:dyDescent="0.2">
      <c r="A8" s="25">
        <v>3</v>
      </c>
      <c r="B8" s="25"/>
      <c r="C8" s="25"/>
      <c r="D8" s="25"/>
      <c r="E8" s="25"/>
      <c r="F8" s="25"/>
      <c r="G8" s="28"/>
      <c r="H8" s="27" t="str">
        <f>IF(IF(V8="",0,1)*IF(W8="",0,1)*IF(O8="",0,1)*IF(P8="",0,1)*IF(R8="",0,1)*IF(S8="",0,1)*IF(T8="",0,1)*IF(U8="",0,1)*IF(X8="",0,1)*IFERROR(VLOOKUP($Q8,Sheet1!$A$2:$B$4,2,0),0)*IFERROR(VLOOKUP($T8,Sheet1!$U$2:$V$4,2,0),0)*(IFERROR(VLOOKUP($V8,Sheet1!$C$2:$D$5,2,0),0)+IFERROR(VLOOKUP(W8,Sheet1!$E$2:$F$7,2,0),0))&gt;0,IFERROR(VLOOKUP($Q8,Sheet1!$A$2:$B$4,2,0),0)*(IFERROR(VLOOKUP($V8,Sheet1!$C$2:$D$5,2,0),0)+IFERROR(VLOOKUP(W8,Sheet1!$E$2:$F$7,2,0),0)),"")</f>
        <v/>
      </c>
      <c r="I8" s="27" t="str">
        <f>IF(IF(Z8="",0,1)*IF(AA8="",0,1)*IF(AB8="",0,1)*IF(AD8="",0,1)*IFERROR(VLOOKUP($Y8,Sheet1!$G$2:$H$4,2,0),0)*IFERROR(VLOOKUP($AC8,Sheet1!$I$2:$J$4,2,0),0)&gt;0,IFERROR(VLOOKUP($Y8,Sheet1!$G$2:$H$4,2,0),0)*IFERROR(VLOOKUP($AC8,Sheet1!$I$2:$J$4,2,0),0),"")</f>
        <v/>
      </c>
      <c r="J8" s="27" t="str">
        <f>IF(IF(AE8="",0,1)*IF(AF8="",0,1)*IF(AI8="",0,1)*IFERROR(VLOOKUP($AG8,Sheet1!$K$2:$L$4,2,0),0)*IFERROR(VLOOKUP($AH8,Sheet1!$M$2:$N$10,2,0),0)&gt;0,IFERROR(VLOOKUP($AG8,Sheet1!$K$2:$L$4,2,0),0)*IFERROR(VLOOKUP($AH8,Sheet1!$M$2:$N$10,2,0),0),"")</f>
        <v/>
      </c>
      <c r="K8" s="27" t="str">
        <f>IF(IF(AJ8="",0,1)*IF(AK8="",0,1)*IF(AN8="",0,1)*IFERROR(VLOOKUP($AL8,Sheet1!$O$2:$P$4,2,0),0)*IFERROR(VLOOKUP($AM8,Sheet1!$Q$2:$R$7,2,0),0)&gt;0,IFERROR(VLOOKUP($AL8,Sheet1!$O$2:$P$4,2,0),0)*IFERROR(VLOOKUP($AM8,Sheet1!$Q$2:$R$7,2,0),0),"")</f>
        <v/>
      </c>
      <c r="L8" s="27" t="str">
        <f>IF(IF(AP8="",0,1)*IF(AQ8="",0,1)*IF(AR8="",0,1)*IFERROR(VLOOKUP($AO8,Sheet1!$S$2:$T$4,2,0),0)&gt;0,IFERROR(VLOOKUP($AO8,Sheet1!$S$2:$T$4,2,0),0),"")</f>
        <v/>
      </c>
      <c r="M8" s="28"/>
      <c r="N8" s="28"/>
      <c r="O8" s="32"/>
      <c r="P8" s="35"/>
      <c r="Q8" s="32"/>
      <c r="R8" s="35"/>
      <c r="S8" s="35"/>
      <c r="T8" s="35"/>
      <c r="U8" s="32"/>
      <c r="V8" s="32"/>
      <c r="W8" s="32"/>
      <c r="X8" s="35" t="s">
        <v>88</v>
      </c>
      <c r="Y8" s="42"/>
      <c r="Z8" s="34"/>
      <c r="AA8" s="34"/>
      <c r="AB8" s="34"/>
      <c r="AC8" s="34"/>
      <c r="AD8" s="34" t="s">
        <v>88</v>
      </c>
      <c r="AE8" s="35"/>
      <c r="AF8" s="35"/>
      <c r="AG8" s="35"/>
      <c r="AH8" s="35"/>
      <c r="AI8" s="35" t="s">
        <v>88</v>
      </c>
      <c r="AJ8" s="34"/>
      <c r="AK8" s="34"/>
      <c r="AL8" s="42"/>
      <c r="AM8" s="42"/>
      <c r="AN8" s="34" t="s">
        <v>88</v>
      </c>
      <c r="AO8" s="35"/>
      <c r="AP8" s="35"/>
      <c r="AQ8" s="35"/>
      <c r="AR8" s="35"/>
    </row>
    <row r="9" spans="1:44" s="12" customFormat="1" ht="99.95" customHeight="1" x14ac:dyDescent="0.2">
      <c r="A9" s="25">
        <v>4</v>
      </c>
      <c r="B9" s="25"/>
      <c r="C9" s="25"/>
      <c r="D9" s="25"/>
      <c r="E9" s="25"/>
      <c r="F9" s="25"/>
      <c r="G9" s="28"/>
      <c r="H9" s="27" t="str">
        <f>IF(IF(V9="",0,1)*IF(W9="",0,1)*IF(O9="",0,1)*IF(P9="",0,1)*IF(R9="",0,1)*IF(S9="",0,1)*IF(T9="",0,1)*IF(U9="",0,1)*IF(X9="",0,1)*IFERROR(VLOOKUP($Q9,Sheet1!$A$2:$B$4,2,0),0)*IFERROR(VLOOKUP($T9,Sheet1!$U$2:$V$4,2,0),0)*(IFERROR(VLOOKUP($V9,Sheet1!$C$2:$D$5,2,0),0)+IFERROR(VLOOKUP(W9,Sheet1!$E$2:$F$7,2,0),0))&gt;0,IFERROR(VLOOKUP($Q9,Sheet1!$A$2:$B$4,2,0),0)*(IFERROR(VLOOKUP($V9,Sheet1!$C$2:$D$5,2,0),0)+IFERROR(VLOOKUP(W9,Sheet1!$E$2:$F$7,2,0),0)),"")</f>
        <v/>
      </c>
      <c r="I9" s="27" t="str">
        <f>IF(IF(Z9="",0,1)*IF(AA9="",0,1)*IF(AB9="",0,1)*IF(AD9="",0,1)*IFERROR(VLOOKUP($Y9,Sheet1!$G$2:$H$4,2,0),0)*IFERROR(VLOOKUP($AC9,Sheet1!$I$2:$J$4,2,0),0)&gt;0,IFERROR(VLOOKUP($Y9,Sheet1!$G$2:$H$4,2,0),0)*IFERROR(VLOOKUP($AC9,Sheet1!$I$2:$J$4,2,0),0),"")</f>
        <v/>
      </c>
      <c r="J9" s="27" t="str">
        <f>IF(IF(AE9="",0,1)*IF(AF9="",0,1)*IF(AI9="",0,1)*IFERROR(VLOOKUP($AG9,Sheet1!$K$2:$L$4,2,0),0)*IFERROR(VLOOKUP($AH9,Sheet1!$M$2:$N$10,2,0),0)&gt;0,IFERROR(VLOOKUP($AG9,Sheet1!$K$2:$L$4,2,0),0)*IFERROR(VLOOKUP($AH9,Sheet1!$M$2:$N$10,2,0),0),"")</f>
        <v/>
      </c>
      <c r="K9" s="27" t="str">
        <f>IF(IF(AJ9="",0,1)*IF(AK9="",0,1)*IF(AN9="",0,1)*IFERROR(VLOOKUP($AL9,Sheet1!$O$2:$P$4,2,0),0)*IFERROR(VLOOKUP($AM9,Sheet1!$Q$2:$R$7,2,0),0)&gt;0,IFERROR(VLOOKUP($AL9,Sheet1!$O$2:$P$4,2,0),0)*IFERROR(VLOOKUP($AM9,Sheet1!$Q$2:$R$7,2,0),0),"")</f>
        <v/>
      </c>
      <c r="L9" s="27" t="str">
        <f>IF(IF(AP9="",0,1)*IF(AQ9="",0,1)*IF(AR9="",0,1)*IFERROR(VLOOKUP($AO9,Sheet1!$S$2:$T$4,2,0),0)&gt;0,IFERROR(VLOOKUP($AO9,Sheet1!$S$2:$T$4,2,0),0),"")</f>
        <v/>
      </c>
      <c r="M9" s="28"/>
      <c r="N9" s="28"/>
      <c r="O9" s="32"/>
      <c r="P9" s="35"/>
      <c r="Q9" s="32"/>
      <c r="R9" s="35"/>
      <c r="S9" s="35"/>
      <c r="T9" s="35"/>
      <c r="U9" s="35"/>
      <c r="V9" s="32"/>
      <c r="W9" s="32"/>
      <c r="X9" s="35"/>
      <c r="Y9" s="42"/>
      <c r="Z9" s="34"/>
      <c r="AA9" s="34"/>
      <c r="AB9" s="34"/>
      <c r="AC9" s="34"/>
      <c r="AD9" s="34"/>
      <c r="AE9" s="35"/>
      <c r="AF9" s="35"/>
      <c r="AG9" s="35"/>
      <c r="AH9" s="35"/>
      <c r="AI9" s="35"/>
      <c r="AJ9" s="34"/>
      <c r="AK9" s="34"/>
      <c r="AL9" s="42"/>
      <c r="AM9" s="42"/>
      <c r="AN9" s="34"/>
      <c r="AO9" s="35"/>
      <c r="AP9" s="35"/>
      <c r="AQ9" s="35"/>
      <c r="AR9" s="35"/>
    </row>
    <row r="10" spans="1:44" s="12" customFormat="1" ht="99.95" customHeight="1" x14ac:dyDescent="0.2">
      <c r="A10" s="25">
        <v>5</v>
      </c>
      <c r="B10" s="25"/>
      <c r="C10" s="25"/>
      <c r="D10" s="25"/>
      <c r="E10" s="25"/>
      <c r="F10" s="25"/>
      <c r="G10" s="28"/>
      <c r="H10" s="27" t="str">
        <f>IF(IF(V10="",0,1)*IF(W10="",0,1)*IF(O10="",0,1)*IF(P10="",0,1)*IF(R10="",0,1)*IF(S10="",0,1)*IF(T10="",0,1)*IF(U10="",0,1)*IF(X10="",0,1)*IFERROR(VLOOKUP($Q10,Sheet1!$A$2:$B$4,2,0),0)*IFERROR(VLOOKUP($T10,Sheet1!$U$2:$V$4,2,0),0)*(IFERROR(VLOOKUP($V10,Sheet1!$C$2:$D$5,2,0),0)+IFERROR(VLOOKUP(W10,Sheet1!$E$2:$F$7,2,0),0))&gt;0,IFERROR(VLOOKUP($Q10,Sheet1!$A$2:$B$4,2,0),0)*(IFERROR(VLOOKUP($V10,Sheet1!$C$2:$D$5,2,0),0)+IFERROR(VLOOKUP(W10,Sheet1!$E$2:$F$7,2,0),0)),"")</f>
        <v/>
      </c>
      <c r="I10" s="27" t="str">
        <f>IF(IF(Z10="",0,1)*IF(AA10="",0,1)*IF(AB10="",0,1)*IF(AD10="",0,1)*IFERROR(VLOOKUP($Y10,Sheet1!$G$2:$H$4,2,0),0)*IFERROR(VLOOKUP($AC10,Sheet1!$I$2:$J$4,2,0),0)&gt;0,IFERROR(VLOOKUP($Y10,Sheet1!$G$2:$H$4,2,0),0)*IFERROR(VLOOKUP($AC10,Sheet1!$I$2:$J$4,2,0),0),"")</f>
        <v/>
      </c>
      <c r="J10" s="27" t="str">
        <f>IF(IF(AE10="",0,1)*IF(AF10="",0,1)*IF(AI10="",0,1)*IFERROR(VLOOKUP($AG10,Sheet1!$K$2:$L$4,2,0),0)*IFERROR(VLOOKUP($AH10,Sheet1!$M$2:$N$10,2,0),0)&gt;0,IFERROR(VLOOKUP($AG10,Sheet1!$K$2:$L$4,2,0),0)*IFERROR(VLOOKUP($AH10,Sheet1!$M$2:$N$10,2,0),0),"")</f>
        <v/>
      </c>
      <c r="K10" s="27" t="str">
        <f>IF(IF(AJ10="",0,1)*IF(AK10="",0,1)*IF(AN10="",0,1)*IFERROR(VLOOKUP($AL10,Sheet1!$O$2:$P$4,2,0),0)*IFERROR(VLOOKUP($AM10,Sheet1!$Q$2:$R$7,2,0),0)&gt;0,IFERROR(VLOOKUP($AL10,Sheet1!$O$2:$P$4,2,0),0)*IFERROR(VLOOKUP($AM10,Sheet1!$Q$2:$R$7,2,0),0),"")</f>
        <v/>
      </c>
      <c r="L10" s="27" t="str">
        <f>IF(IF(AP10="",0,1)*IF(AQ10="",0,1)*IF(AR10="",0,1)*IFERROR(VLOOKUP($AO10,Sheet1!$S$2:$T$4,2,0),0)&gt;0,IFERROR(VLOOKUP($AO10,Sheet1!$S$2:$T$4,2,0),0),"")</f>
        <v/>
      </c>
      <c r="M10" s="28"/>
      <c r="N10" s="28"/>
      <c r="O10" s="32"/>
      <c r="P10" s="35"/>
      <c r="Q10" s="32"/>
      <c r="R10" s="35"/>
      <c r="S10" s="35"/>
      <c r="T10" s="35"/>
      <c r="U10" s="35"/>
      <c r="V10" s="32"/>
      <c r="W10" s="32"/>
      <c r="X10" s="35"/>
      <c r="Y10" s="42"/>
      <c r="Z10" s="34"/>
      <c r="AA10" s="34"/>
      <c r="AB10" s="34"/>
      <c r="AC10" s="34"/>
      <c r="AD10" s="34"/>
      <c r="AE10" s="35"/>
      <c r="AF10" s="35"/>
      <c r="AG10" s="35"/>
      <c r="AH10" s="35"/>
      <c r="AI10" s="35"/>
      <c r="AJ10" s="34"/>
      <c r="AK10" s="34"/>
      <c r="AL10" s="42"/>
      <c r="AM10" s="42"/>
      <c r="AN10" s="34"/>
      <c r="AO10" s="35"/>
      <c r="AP10" s="35"/>
      <c r="AQ10" s="35"/>
      <c r="AR10" s="35"/>
    </row>
    <row r="11" spans="1:44" s="12" customFormat="1" ht="99.95" customHeight="1" x14ac:dyDescent="0.2">
      <c r="A11" s="25">
        <v>6</v>
      </c>
      <c r="B11" s="25"/>
      <c r="C11" s="25"/>
      <c r="D11" s="25"/>
      <c r="E11" s="25"/>
      <c r="F11" s="25"/>
      <c r="G11" s="28"/>
      <c r="H11" s="27" t="str">
        <f>IF(IF(V11="",0,1)*IF(W11="",0,1)*IF(O11="",0,1)*IF(P11="",0,1)*IF(R11="",0,1)*IF(S11="",0,1)*IF(T11="",0,1)*IF(U11="",0,1)*IF(X11="",0,1)*IFERROR(VLOOKUP($Q11,Sheet1!$A$2:$B$4,2,0),0)*IFERROR(VLOOKUP($T11,Sheet1!$U$2:$V$4,2,0),0)*(IFERROR(VLOOKUP($V11,Sheet1!$C$2:$D$5,2,0),0)+IFERROR(VLOOKUP(W11,Sheet1!$E$2:$F$7,2,0),0))&gt;0,IFERROR(VLOOKUP($Q11,Sheet1!$A$2:$B$4,2,0),0)*(IFERROR(VLOOKUP($V11,Sheet1!$C$2:$D$5,2,0),0)+IFERROR(VLOOKUP(W11,Sheet1!$E$2:$F$7,2,0),0)),"")</f>
        <v/>
      </c>
      <c r="I11" s="27" t="str">
        <f>IF(IF(Z11="",0,1)*IF(AA11="",0,1)*IF(AB11="",0,1)*IF(AD11="",0,1)*IFERROR(VLOOKUP($Y11,Sheet1!$G$2:$H$4,2,0),0)*IFERROR(VLOOKUP($AC11,Sheet1!$I$2:$J$4,2,0),0)&gt;0,IFERROR(VLOOKUP($Y11,Sheet1!$G$2:$H$4,2,0),0)*IFERROR(VLOOKUP($AC11,Sheet1!$I$2:$J$4,2,0),0),"")</f>
        <v/>
      </c>
      <c r="J11" s="27" t="str">
        <f>IF(IF(AE11="",0,1)*IF(AF11="",0,1)*IF(AI11="",0,1)*IFERROR(VLOOKUP($AG11,Sheet1!$K$2:$L$4,2,0),0)*IFERROR(VLOOKUP($AH11,Sheet1!$M$2:$N$10,2,0),0)&gt;0,IFERROR(VLOOKUP($AG11,Sheet1!$K$2:$L$4,2,0),0)*IFERROR(VLOOKUP($AH11,Sheet1!$M$2:$N$10,2,0),0),"")</f>
        <v/>
      </c>
      <c r="K11" s="27" t="str">
        <f>IF(IF(AJ11="",0,1)*IF(AK11="",0,1)*IF(AN11="",0,1)*IFERROR(VLOOKUP($AL11,Sheet1!$O$2:$P$4,2,0),0)*IFERROR(VLOOKUP($AM11,Sheet1!$Q$2:$R$7,2,0),0)&gt;0,IFERROR(VLOOKUP($AL11,Sheet1!$O$2:$P$4,2,0),0)*IFERROR(VLOOKUP($AM11,Sheet1!$Q$2:$R$7,2,0),0),"")</f>
        <v/>
      </c>
      <c r="L11" s="27" t="str">
        <f>IF(IF(AP11="",0,1)*IF(AQ11="",0,1)*IF(AR11="",0,1)*IFERROR(VLOOKUP($AO11,Sheet1!$S$2:$T$4,2,0),0)&gt;0,IFERROR(VLOOKUP($AO11,Sheet1!$S$2:$T$4,2,0),0),"")</f>
        <v/>
      </c>
      <c r="M11" s="28"/>
      <c r="N11" s="28"/>
      <c r="O11" s="32"/>
      <c r="P11" s="35"/>
      <c r="Q11" s="32"/>
      <c r="R11" s="35"/>
      <c r="S11" s="35"/>
      <c r="T11" s="35"/>
      <c r="U11" s="35"/>
      <c r="V11" s="32"/>
      <c r="W11" s="32"/>
      <c r="X11" s="35"/>
      <c r="Y11" s="42"/>
      <c r="Z11" s="34"/>
      <c r="AA11" s="34"/>
      <c r="AB11" s="34"/>
      <c r="AC11" s="34"/>
      <c r="AD11" s="34"/>
      <c r="AE11" s="35"/>
      <c r="AF11" s="35"/>
      <c r="AG11" s="35"/>
      <c r="AH11" s="35"/>
      <c r="AI11" s="35"/>
      <c r="AJ11" s="34"/>
      <c r="AK11" s="34"/>
      <c r="AL11" s="42"/>
      <c r="AM11" s="42"/>
      <c r="AN11" s="34"/>
      <c r="AO11" s="35"/>
      <c r="AP11" s="35"/>
      <c r="AQ11" s="35"/>
      <c r="AR11" s="35"/>
    </row>
    <row r="12" spans="1:44" s="12" customFormat="1" ht="99.95" customHeight="1" x14ac:dyDescent="0.2">
      <c r="A12" s="25">
        <v>7</v>
      </c>
      <c r="B12" s="25"/>
      <c r="C12" s="25"/>
      <c r="D12" s="25"/>
      <c r="E12" s="25"/>
      <c r="F12" s="25"/>
      <c r="G12" s="28"/>
      <c r="H12" s="27" t="str">
        <f>IF(IF(V12="",0,1)*IF(W12="",0,1)*IF(O12="",0,1)*IF(P12="",0,1)*IF(R12="",0,1)*IF(S12="",0,1)*IF(T12="",0,1)*IF(U12="",0,1)*IF(X12="",0,1)*IFERROR(VLOOKUP($Q12,Sheet1!$A$2:$B$4,2,0),0)*IFERROR(VLOOKUP($T12,Sheet1!$U$2:$V$4,2,0),0)*(IFERROR(VLOOKUP($V12,Sheet1!$C$2:$D$5,2,0),0)+IFERROR(VLOOKUP(W12,Sheet1!$E$2:$F$7,2,0),0))&gt;0,IFERROR(VLOOKUP($Q12,Sheet1!$A$2:$B$4,2,0),0)*(IFERROR(VLOOKUP($V12,Sheet1!$C$2:$D$5,2,0),0)+IFERROR(VLOOKUP(W12,Sheet1!$E$2:$F$7,2,0),0)),"")</f>
        <v/>
      </c>
      <c r="I12" s="27" t="str">
        <f>IF(IF(Z12="",0,1)*IF(AA12="",0,1)*IF(AB12="",0,1)*IF(AD12="",0,1)*IFERROR(VLOOKUP($Y12,Sheet1!$G$2:$H$4,2,0),0)*IFERROR(VLOOKUP($AC12,Sheet1!$I$2:$J$4,2,0),0)&gt;0,IFERROR(VLOOKUP($Y12,Sheet1!$G$2:$H$4,2,0),0)*IFERROR(VLOOKUP($AC12,Sheet1!$I$2:$J$4,2,0),0),"")</f>
        <v/>
      </c>
      <c r="J12" s="27" t="str">
        <f>IF(IF(AE12="",0,1)*IF(AF12="",0,1)*IF(AI12="",0,1)*IFERROR(VLOOKUP($AG12,Sheet1!$K$2:$L$4,2,0),0)*IFERROR(VLOOKUP($AH12,Sheet1!$M$2:$N$10,2,0),0)&gt;0,IFERROR(VLOOKUP($AG12,Sheet1!$K$2:$L$4,2,0),0)*IFERROR(VLOOKUP($AH12,Sheet1!$M$2:$N$10,2,0),0),"")</f>
        <v/>
      </c>
      <c r="K12" s="27" t="str">
        <f>IF(IF(AJ12="",0,1)*IF(AK12="",0,1)*IF(AN12="",0,1)*IFERROR(VLOOKUP($AL12,Sheet1!$O$2:$P$4,2,0),0)*IFERROR(VLOOKUP($AM12,Sheet1!$Q$2:$R$7,2,0),0)&gt;0,IFERROR(VLOOKUP($AL12,Sheet1!$O$2:$P$4,2,0),0)*IFERROR(VLOOKUP($AM12,Sheet1!$Q$2:$R$7,2,0),0),"")</f>
        <v/>
      </c>
      <c r="L12" s="27" t="str">
        <f>IF(IF(AP12="",0,1)*IF(AQ12="",0,1)*IF(AR12="",0,1)*IFERROR(VLOOKUP($AO12,Sheet1!$S$2:$T$4,2,0),0)&gt;0,IFERROR(VLOOKUP($AO12,Sheet1!$S$2:$T$4,2,0),0),"")</f>
        <v/>
      </c>
      <c r="M12" s="28"/>
      <c r="N12" s="28"/>
      <c r="O12" s="32"/>
      <c r="P12" s="35"/>
      <c r="Q12" s="32"/>
      <c r="R12" s="35"/>
      <c r="S12" s="35"/>
      <c r="T12" s="35"/>
      <c r="U12" s="35"/>
      <c r="V12" s="32"/>
      <c r="W12" s="32"/>
      <c r="X12" s="35"/>
      <c r="Y12" s="42"/>
      <c r="Z12" s="34"/>
      <c r="AA12" s="34"/>
      <c r="AB12" s="34"/>
      <c r="AC12" s="34"/>
      <c r="AD12" s="34"/>
      <c r="AE12" s="35"/>
      <c r="AF12" s="35"/>
      <c r="AG12" s="35"/>
      <c r="AH12" s="35"/>
      <c r="AI12" s="35"/>
      <c r="AJ12" s="34"/>
      <c r="AK12" s="34"/>
      <c r="AL12" s="42"/>
      <c r="AM12" s="42"/>
      <c r="AN12" s="34"/>
      <c r="AO12" s="35"/>
      <c r="AP12" s="35"/>
      <c r="AQ12" s="35"/>
      <c r="AR12" s="35"/>
    </row>
    <row r="13" spans="1:44" s="12" customFormat="1" ht="99.95" customHeight="1" x14ac:dyDescent="0.2">
      <c r="A13" s="25">
        <v>8</v>
      </c>
      <c r="B13" s="25"/>
      <c r="C13" s="25"/>
      <c r="D13" s="25"/>
      <c r="E13" s="25"/>
      <c r="F13" s="25"/>
      <c r="G13" s="28"/>
      <c r="H13" s="27" t="str">
        <f>IF(IF(V13="",0,1)*IF(W13="",0,1)*IF(O13="",0,1)*IF(P13="",0,1)*IF(R13="",0,1)*IF(S13="",0,1)*IF(T13="",0,1)*IF(U13="",0,1)*IF(X13="",0,1)*IFERROR(VLOOKUP($Q13,Sheet1!$A$2:$B$4,2,0),0)*IFERROR(VLOOKUP($T13,Sheet1!$U$2:$V$4,2,0),0)*(IFERROR(VLOOKUP($V13,Sheet1!$C$2:$D$5,2,0),0)+IFERROR(VLOOKUP(W13,Sheet1!$E$2:$F$7,2,0),0))&gt;0,IFERROR(VLOOKUP($Q13,Sheet1!$A$2:$B$4,2,0),0)*(IFERROR(VLOOKUP($V13,Sheet1!$C$2:$D$5,2,0),0)+IFERROR(VLOOKUP(W13,Sheet1!$E$2:$F$7,2,0),0)),"")</f>
        <v/>
      </c>
      <c r="I13" s="27" t="str">
        <f>IF(IF(Z13="",0,1)*IF(AA13="",0,1)*IF(AB13="",0,1)*IF(AD13="",0,1)*IFERROR(VLOOKUP($Y13,Sheet1!$G$2:$H$4,2,0),0)*IFERROR(VLOOKUP($AC13,Sheet1!$I$2:$J$4,2,0),0)&gt;0,IFERROR(VLOOKUP($Y13,Sheet1!$G$2:$H$4,2,0),0)*IFERROR(VLOOKUP($AC13,Sheet1!$I$2:$J$4,2,0),0),"")</f>
        <v/>
      </c>
      <c r="J13" s="27" t="str">
        <f>IF(IF(AE13="",0,1)*IF(AF13="",0,1)*IF(AI13="",0,1)*IFERROR(VLOOKUP($AG13,Sheet1!$K$2:$L$4,2,0),0)*IFERROR(VLOOKUP($AH13,Sheet1!$M$2:$N$10,2,0),0)&gt;0,IFERROR(VLOOKUP($AG13,Sheet1!$K$2:$L$4,2,0),0)*IFERROR(VLOOKUP($AH13,Sheet1!$M$2:$N$10,2,0),0),"")</f>
        <v/>
      </c>
      <c r="K13" s="27" t="str">
        <f>IF(IF(AJ13="",0,1)*IF(AK13="",0,1)*IF(AN13="",0,1)*IFERROR(VLOOKUP($AL13,Sheet1!$O$2:$P$4,2,0),0)*IFERROR(VLOOKUP($AM13,Sheet1!$Q$2:$R$7,2,0),0)&gt;0,IFERROR(VLOOKUP($AL13,Sheet1!$O$2:$P$4,2,0),0)*IFERROR(VLOOKUP($AM13,Sheet1!$Q$2:$R$7,2,0),0),"")</f>
        <v/>
      </c>
      <c r="L13" s="27" t="str">
        <f>IF(IF(AP13="",0,1)*IF(AQ13="",0,1)*IF(AR13="",0,1)*IFERROR(VLOOKUP($AO13,Sheet1!$S$2:$T$4,2,0),0)&gt;0,IFERROR(VLOOKUP($AO13,Sheet1!$S$2:$T$4,2,0),0),"")</f>
        <v/>
      </c>
      <c r="M13" s="28"/>
      <c r="N13" s="28"/>
      <c r="O13" s="32"/>
      <c r="P13" s="35"/>
      <c r="Q13" s="32"/>
      <c r="R13" s="35"/>
      <c r="S13" s="35"/>
      <c r="T13" s="35"/>
      <c r="U13" s="35"/>
      <c r="V13" s="32"/>
      <c r="W13" s="32"/>
      <c r="X13" s="35"/>
      <c r="Y13" s="42"/>
      <c r="Z13" s="34"/>
      <c r="AA13" s="34"/>
      <c r="AB13" s="34"/>
      <c r="AC13" s="34"/>
      <c r="AD13" s="34"/>
      <c r="AE13" s="35"/>
      <c r="AF13" s="35"/>
      <c r="AG13" s="35"/>
      <c r="AH13" s="35"/>
      <c r="AI13" s="35"/>
      <c r="AJ13" s="34"/>
      <c r="AK13" s="34"/>
      <c r="AL13" s="42"/>
      <c r="AM13" s="42"/>
      <c r="AN13" s="34"/>
      <c r="AO13" s="35"/>
      <c r="AP13" s="35"/>
      <c r="AQ13" s="35"/>
      <c r="AR13" s="35"/>
    </row>
    <row r="14" spans="1:44" s="12" customFormat="1" ht="99.95" customHeight="1" x14ac:dyDescent="0.2">
      <c r="A14" s="25">
        <v>9</v>
      </c>
      <c r="B14" s="25"/>
      <c r="C14" s="25"/>
      <c r="D14" s="25"/>
      <c r="E14" s="25"/>
      <c r="F14" s="25"/>
      <c r="G14" s="28"/>
      <c r="H14" s="27" t="str">
        <f>IF(IF(V14="",0,1)*IF(W14="",0,1)*IF(O14="",0,1)*IF(P14="",0,1)*IF(R14="",0,1)*IF(S14="",0,1)*IF(T14="",0,1)*IF(U14="",0,1)*IF(X14="",0,1)*IFERROR(VLOOKUP($Q14,Sheet1!$A$2:$B$4,2,0),0)*IFERROR(VLOOKUP($T14,Sheet1!$U$2:$V$4,2,0),0)*(IFERROR(VLOOKUP($V14,Sheet1!$C$2:$D$5,2,0),0)+IFERROR(VLOOKUP(W14,Sheet1!$E$2:$F$7,2,0),0))&gt;0,IFERROR(VLOOKUP($Q14,Sheet1!$A$2:$B$4,2,0),0)*(IFERROR(VLOOKUP($V14,Sheet1!$C$2:$D$5,2,0),0)+IFERROR(VLOOKUP(W14,Sheet1!$E$2:$F$7,2,0),0)),"")</f>
        <v/>
      </c>
      <c r="I14" s="27" t="str">
        <f>IF(IF(Z14="",0,1)*IF(AA14="",0,1)*IF(AB14="",0,1)*IF(AD14="",0,1)*IFERROR(VLOOKUP($Y14,Sheet1!$G$2:$H$4,2,0),0)*IFERROR(VLOOKUP($AC14,Sheet1!$I$2:$J$4,2,0),0)&gt;0,IFERROR(VLOOKUP($Y14,Sheet1!$G$2:$H$4,2,0),0)*IFERROR(VLOOKUP($AC14,Sheet1!$I$2:$J$4,2,0),0),"")</f>
        <v/>
      </c>
      <c r="J14" s="27" t="str">
        <f>IF(IF(AE14="",0,1)*IF(AF14="",0,1)*IF(AI14="",0,1)*IFERROR(VLOOKUP($AG14,Sheet1!$K$2:$L$4,2,0),0)*IFERROR(VLOOKUP($AH14,Sheet1!$M$2:$N$10,2,0),0)&gt;0,IFERROR(VLOOKUP($AG14,Sheet1!$K$2:$L$4,2,0),0)*IFERROR(VLOOKUP($AH14,Sheet1!$M$2:$N$10,2,0),0),"")</f>
        <v/>
      </c>
      <c r="K14" s="27" t="str">
        <f>IF(IF(AJ14="",0,1)*IF(AK14="",0,1)*IF(AN14="",0,1)*IFERROR(VLOOKUP($AL14,Sheet1!$O$2:$P$4,2,0),0)*IFERROR(VLOOKUP($AM14,Sheet1!$Q$2:$R$7,2,0),0)&gt;0,IFERROR(VLOOKUP($AL14,Sheet1!$O$2:$P$4,2,0),0)*IFERROR(VLOOKUP($AM14,Sheet1!$Q$2:$R$7,2,0),0),"")</f>
        <v/>
      </c>
      <c r="L14" s="27" t="str">
        <f>IF(IF(AP14="",0,1)*IF(AQ14="",0,1)*IF(AR14="",0,1)*IFERROR(VLOOKUP($AO14,Sheet1!$S$2:$T$4,2,0),0)&gt;0,IFERROR(VLOOKUP($AO14,Sheet1!$S$2:$T$4,2,0),0),"")</f>
        <v/>
      </c>
      <c r="M14" s="28"/>
      <c r="N14" s="28"/>
      <c r="O14" s="32"/>
      <c r="P14" s="35"/>
      <c r="Q14" s="32"/>
      <c r="R14" s="35"/>
      <c r="S14" s="35"/>
      <c r="T14" s="35"/>
      <c r="U14" s="35"/>
      <c r="V14" s="32"/>
      <c r="W14" s="32"/>
      <c r="X14" s="35"/>
      <c r="Y14" s="42"/>
      <c r="Z14" s="34"/>
      <c r="AA14" s="34"/>
      <c r="AB14" s="34"/>
      <c r="AC14" s="34"/>
      <c r="AD14" s="34"/>
      <c r="AE14" s="35"/>
      <c r="AF14" s="35"/>
      <c r="AG14" s="35"/>
      <c r="AH14" s="35"/>
      <c r="AI14" s="35"/>
      <c r="AJ14" s="34"/>
      <c r="AK14" s="34"/>
      <c r="AL14" s="42"/>
      <c r="AM14" s="42"/>
      <c r="AN14" s="34"/>
      <c r="AO14" s="35"/>
      <c r="AP14" s="35"/>
      <c r="AQ14" s="35"/>
      <c r="AR14" s="35"/>
    </row>
    <row r="15" spans="1:44" s="12" customFormat="1" ht="99.95" customHeight="1" x14ac:dyDescent="0.2">
      <c r="A15" s="25">
        <v>10</v>
      </c>
      <c r="B15" s="25"/>
      <c r="C15" s="25"/>
      <c r="D15" s="25"/>
      <c r="E15" s="25"/>
      <c r="F15" s="25"/>
      <c r="G15" s="28"/>
      <c r="H15" s="27" t="str">
        <f>IF(IF(V15="",0,1)*IF(W15="",0,1)*IF(O15="",0,1)*IF(P15="",0,1)*IF(R15="",0,1)*IF(S15="",0,1)*IF(T15="",0,1)*IF(U15="",0,1)*IF(X15="",0,1)*IFERROR(VLOOKUP($Q15,Sheet1!$A$2:$B$4,2,0),0)*IFERROR(VLOOKUP($T15,Sheet1!$U$2:$V$4,2,0),0)*(IFERROR(VLOOKUP($V15,Sheet1!$C$2:$D$5,2,0),0)+IFERROR(VLOOKUP(W15,Sheet1!$E$2:$F$7,2,0),0))&gt;0,IFERROR(VLOOKUP($Q15,Sheet1!$A$2:$B$4,2,0),0)*(IFERROR(VLOOKUP($V15,Sheet1!$C$2:$D$5,2,0),0)+IFERROR(VLOOKUP(W15,Sheet1!$E$2:$F$7,2,0),0)),"")</f>
        <v/>
      </c>
      <c r="I15" s="27" t="str">
        <f>IF(IF(Z15="",0,1)*IF(AA15="",0,1)*IF(AB15="",0,1)*IF(AD15="",0,1)*IFERROR(VLOOKUP($Y15,Sheet1!$G$2:$H$4,2,0),0)*IFERROR(VLOOKUP($AC15,Sheet1!$I$2:$J$4,2,0),0)&gt;0,IFERROR(VLOOKUP($Y15,Sheet1!$G$2:$H$4,2,0),0)*IFERROR(VLOOKUP($AC15,Sheet1!$I$2:$J$4,2,0),0),"")</f>
        <v/>
      </c>
      <c r="J15" s="27" t="str">
        <f>IF(IF(AE15="",0,1)*IF(AF15="",0,1)*IF(AI15="",0,1)*IFERROR(VLOOKUP($AG15,Sheet1!$K$2:$L$4,2,0),0)*IFERROR(VLOOKUP($AH15,Sheet1!$M$2:$N$10,2,0),0)&gt;0,IFERROR(VLOOKUP($AG15,Sheet1!$K$2:$L$4,2,0),0)*IFERROR(VLOOKUP($AH15,Sheet1!$M$2:$N$10,2,0),0),"")</f>
        <v/>
      </c>
      <c r="K15" s="27" t="str">
        <f>IF(IF(AJ15="",0,1)*IF(AK15="",0,1)*IF(AN15="",0,1)*IFERROR(VLOOKUP($AL15,Sheet1!$O$2:$P$4,2,0),0)*IFERROR(VLOOKUP($AM15,Sheet1!$Q$2:$R$7,2,0),0)&gt;0,IFERROR(VLOOKUP($AL15,Sheet1!$O$2:$P$4,2,0),0)*IFERROR(VLOOKUP($AM15,Sheet1!$Q$2:$R$7,2,0),0),"")</f>
        <v/>
      </c>
      <c r="L15" s="27" t="str">
        <f>IF(IF(AP15="",0,1)*IF(AQ15="",0,1)*IF(AR15="",0,1)*IFERROR(VLOOKUP($AO15,Sheet1!$S$2:$T$4,2,0),0)&gt;0,IFERROR(VLOOKUP($AO15,Sheet1!$S$2:$T$4,2,0),0),"")</f>
        <v/>
      </c>
      <c r="M15" s="28"/>
      <c r="N15" s="28"/>
      <c r="O15" s="32"/>
      <c r="P15" s="35"/>
      <c r="Q15" s="32"/>
      <c r="R15" s="35"/>
      <c r="S15" s="35"/>
      <c r="T15" s="35"/>
      <c r="U15" s="35"/>
      <c r="V15" s="32"/>
      <c r="W15" s="32"/>
      <c r="X15" s="35"/>
      <c r="Y15" s="42"/>
      <c r="Z15" s="34"/>
      <c r="AA15" s="34"/>
      <c r="AB15" s="34"/>
      <c r="AC15" s="34"/>
      <c r="AD15" s="34"/>
      <c r="AE15" s="35"/>
      <c r="AF15" s="35"/>
      <c r="AG15" s="35"/>
      <c r="AH15" s="35"/>
      <c r="AI15" s="35"/>
      <c r="AJ15" s="34"/>
      <c r="AK15" s="34"/>
      <c r="AL15" s="42"/>
      <c r="AM15" s="42"/>
      <c r="AN15" s="34"/>
      <c r="AO15" s="35"/>
      <c r="AP15" s="35"/>
      <c r="AQ15" s="35"/>
      <c r="AR15" s="35"/>
    </row>
    <row r="16" spans="1:44" s="12" customFormat="1" ht="99.95" customHeight="1" x14ac:dyDescent="0.2">
      <c r="A16" s="25">
        <v>11</v>
      </c>
      <c r="B16" s="25"/>
      <c r="C16" s="25"/>
      <c r="D16" s="25"/>
      <c r="E16" s="25"/>
      <c r="F16" s="25"/>
      <c r="G16" s="28"/>
      <c r="H16" s="27" t="str">
        <f>IF(IF(V16="",0,1)*IF(W16="",0,1)*IF(O16="",0,1)*IF(P16="",0,1)*IF(R16="",0,1)*IF(S16="",0,1)*IF(T16="",0,1)*IF(U16="",0,1)*IF(X16="",0,1)*IFERROR(VLOOKUP($Q16,Sheet1!$A$2:$B$4,2,0),0)*IFERROR(VLOOKUP($T16,Sheet1!$U$2:$V$4,2,0),0)*(IFERROR(VLOOKUP($V16,Sheet1!$C$2:$D$5,2,0),0)+IFERROR(VLOOKUP(W16,Sheet1!$E$2:$F$7,2,0),0))&gt;0,IFERROR(VLOOKUP($Q16,Sheet1!$A$2:$B$4,2,0),0)*(IFERROR(VLOOKUP($V16,Sheet1!$C$2:$D$5,2,0),0)+IFERROR(VLOOKUP(W16,Sheet1!$E$2:$F$7,2,0),0)),"")</f>
        <v/>
      </c>
      <c r="I16" s="27" t="str">
        <f>IF(IF(Z16="",0,1)*IF(AA16="",0,1)*IF(AB16="",0,1)*IF(AD16="",0,1)*IFERROR(VLOOKUP($Y16,Sheet1!$G$2:$H$4,2,0),0)*IFERROR(VLOOKUP($AC16,Sheet1!$I$2:$J$4,2,0),0)&gt;0,IFERROR(VLOOKUP($Y16,Sheet1!$G$2:$H$4,2,0),0)*IFERROR(VLOOKUP($AC16,Sheet1!$I$2:$J$4,2,0),0),"")</f>
        <v/>
      </c>
      <c r="J16" s="27" t="str">
        <f>IF(IF(AE16="",0,1)*IF(AF16="",0,1)*IF(AI16="",0,1)*IFERROR(VLOOKUP($AG16,Sheet1!$K$2:$L$4,2,0),0)*IFERROR(VLOOKUP($AH16,Sheet1!$M$2:$N$10,2,0),0)&gt;0,IFERROR(VLOOKUP($AG16,Sheet1!$K$2:$L$4,2,0),0)*IFERROR(VLOOKUP($AH16,Sheet1!$M$2:$N$10,2,0),0),"")</f>
        <v/>
      </c>
      <c r="K16" s="27" t="str">
        <f>IF(IF(AJ16="",0,1)*IF(AK16="",0,1)*IF(AN16="",0,1)*IFERROR(VLOOKUP($AL16,Sheet1!$O$2:$P$4,2,0),0)*IFERROR(VLOOKUP($AM16,Sheet1!$Q$2:$R$7,2,0),0)&gt;0,IFERROR(VLOOKUP($AL16,Sheet1!$O$2:$P$4,2,0),0)*IFERROR(VLOOKUP($AM16,Sheet1!$Q$2:$R$7,2,0),0),"")</f>
        <v/>
      </c>
      <c r="L16" s="27" t="str">
        <f>IF(IF(AP16="",0,1)*IF(AQ16="",0,1)*IF(AR16="",0,1)*IFERROR(VLOOKUP($AO16,Sheet1!$S$2:$T$4,2,0),0)&gt;0,IFERROR(VLOOKUP($AO16,Sheet1!$S$2:$T$4,2,0),0),"")</f>
        <v/>
      </c>
      <c r="M16" s="28"/>
      <c r="N16" s="28"/>
      <c r="O16" s="32"/>
      <c r="P16" s="35"/>
      <c r="Q16" s="32"/>
      <c r="R16" s="35"/>
      <c r="S16" s="35"/>
      <c r="T16" s="35"/>
      <c r="U16" s="35"/>
      <c r="V16" s="32"/>
      <c r="W16" s="32"/>
      <c r="X16" s="35"/>
      <c r="Y16" s="42"/>
      <c r="Z16" s="34"/>
      <c r="AA16" s="34"/>
      <c r="AB16" s="34"/>
      <c r="AC16" s="34"/>
      <c r="AD16" s="34"/>
      <c r="AE16" s="35"/>
      <c r="AF16" s="35"/>
      <c r="AG16" s="35"/>
      <c r="AH16" s="35"/>
      <c r="AI16" s="35"/>
      <c r="AJ16" s="34"/>
      <c r="AK16" s="34"/>
      <c r="AL16" s="42"/>
      <c r="AM16" s="42"/>
      <c r="AN16" s="34"/>
      <c r="AO16" s="35"/>
      <c r="AP16" s="35"/>
      <c r="AQ16" s="35"/>
      <c r="AR16" s="35"/>
    </row>
    <row r="17" spans="1:44" s="12" customFormat="1" ht="99.95" customHeight="1" x14ac:dyDescent="0.2">
      <c r="A17" s="25">
        <v>12</v>
      </c>
      <c r="B17" s="25"/>
      <c r="C17" s="25"/>
      <c r="D17" s="25"/>
      <c r="E17" s="25"/>
      <c r="F17" s="25"/>
      <c r="G17" s="28"/>
      <c r="H17" s="27" t="str">
        <f>IF(IF(V17="",0,1)*IF(W17="",0,1)*IF(O17="",0,1)*IF(P17="",0,1)*IF(R17="",0,1)*IF(S17="",0,1)*IF(T17="",0,1)*IF(U17="",0,1)*IF(X17="",0,1)*IFERROR(VLOOKUP($Q17,Sheet1!$A$2:$B$4,2,0),0)*IFERROR(VLOOKUP($T17,Sheet1!$U$2:$V$4,2,0),0)*(IFERROR(VLOOKUP($V17,Sheet1!$C$2:$D$5,2,0),0)+IFERROR(VLOOKUP(W17,Sheet1!$E$2:$F$7,2,0),0))&gt;0,IFERROR(VLOOKUP($Q17,Sheet1!$A$2:$B$4,2,0),0)*(IFERROR(VLOOKUP($V17,Sheet1!$C$2:$D$5,2,0),0)+IFERROR(VLOOKUP(W17,Sheet1!$E$2:$F$7,2,0),0)),"")</f>
        <v/>
      </c>
      <c r="I17" s="27" t="str">
        <f>IF(IF(Z17="",0,1)*IF(AA17="",0,1)*IF(AB17="",0,1)*IF(AD17="",0,1)*IFERROR(VLOOKUP($Y17,Sheet1!$G$2:$H$4,2,0),0)*IFERROR(VLOOKUP($AC17,Sheet1!$I$2:$J$4,2,0),0)&gt;0,IFERROR(VLOOKUP($Y17,Sheet1!$G$2:$H$4,2,0),0)*IFERROR(VLOOKUP($AC17,Sheet1!$I$2:$J$4,2,0),0),"")</f>
        <v/>
      </c>
      <c r="J17" s="27" t="str">
        <f>IF(IF(AE17="",0,1)*IF(AF17="",0,1)*IF(AI17="",0,1)*IFERROR(VLOOKUP($AG17,Sheet1!$K$2:$L$4,2,0),0)*IFERROR(VLOOKUP($AH17,Sheet1!$M$2:$N$10,2,0),0)&gt;0,IFERROR(VLOOKUP($AG17,Sheet1!$K$2:$L$4,2,0),0)*IFERROR(VLOOKUP($AH17,Sheet1!$M$2:$N$10,2,0),0),"")</f>
        <v/>
      </c>
      <c r="K17" s="27" t="str">
        <f>IF(IF(AJ17="",0,1)*IF(AK17="",0,1)*IF(AN17="",0,1)*IFERROR(VLOOKUP($AL17,Sheet1!$O$2:$P$4,2,0),0)*IFERROR(VLOOKUP($AM17,Sheet1!$Q$2:$R$7,2,0),0)&gt;0,IFERROR(VLOOKUP($AL17,Sheet1!$O$2:$P$4,2,0),0)*IFERROR(VLOOKUP($AM17,Sheet1!$Q$2:$R$7,2,0),0),"")</f>
        <v/>
      </c>
      <c r="L17" s="27" t="str">
        <f>IF(IF(AP17="",0,1)*IF(AQ17="",0,1)*IF(AR17="",0,1)*IFERROR(VLOOKUP($AO17,Sheet1!$S$2:$T$4,2,0),0)&gt;0,IFERROR(VLOOKUP($AO17,Sheet1!$S$2:$T$4,2,0),0),"")</f>
        <v/>
      </c>
      <c r="M17" s="28"/>
      <c r="N17" s="28"/>
      <c r="O17" s="32"/>
      <c r="P17" s="35"/>
      <c r="Q17" s="32"/>
      <c r="R17" s="35"/>
      <c r="S17" s="35"/>
      <c r="T17" s="35"/>
      <c r="U17" s="35"/>
      <c r="V17" s="32"/>
      <c r="W17" s="32"/>
      <c r="X17" s="35"/>
      <c r="Y17" s="42"/>
      <c r="Z17" s="34"/>
      <c r="AA17" s="34"/>
      <c r="AB17" s="34"/>
      <c r="AC17" s="34"/>
      <c r="AD17" s="34"/>
      <c r="AE17" s="35"/>
      <c r="AF17" s="35"/>
      <c r="AG17" s="35"/>
      <c r="AH17" s="35"/>
      <c r="AI17" s="35"/>
      <c r="AJ17" s="34"/>
      <c r="AK17" s="34"/>
      <c r="AL17" s="42"/>
      <c r="AM17" s="42"/>
      <c r="AN17" s="34"/>
      <c r="AO17" s="35"/>
      <c r="AP17" s="35"/>
      <c r="AQ17" s="35"/>
      <c r="AR17" s="35"/>
    </row>
    <row r="18" spans="1:44" s="12" customFormat="1" ht="99.95" customHeight="1" x14ac:dyDescent="0.2">
      <c r="A18" s="25">
        <v>13</v>
      </c>
      <c r="B18" s="25"/>
      <c r="C18" s="25"/>
      <c r="D18" s="25"/>
      <c r="E18" s="25"/>
      <c r="F18" s="25"/>
      <c r="G18" s="28"/>
      <c r="H18" s="27" t="str">
        <f>IF(IF(V18="",0,1)*IF(W18="",0,1)*IF(O18="",0,1)*IF(P18="",0,1)*IF(R18="",0,1)*IF(S18="",0,1)*IF(T18="",0,1)*IF(U18="",0,1)*IF(X18="",0,1)*IFERROR(VLOOKUP($Q18,Sheet1!$A$2:$B$4,2,0),0)*IFERROR(VLOOKUP($T18,Sheet1!$U$2:$V$4,2,0),0)*(IFERROR(VLOOKUP($V18,Sheet1!$C$2:$D$5,2,0),0)+IFERROR(VLOOKUP(W18,Sheet1!$E$2:$F$7,2,0),0))&gt;0,IFERROR(VLOOKUP($Q18,Sheet1!$A$2:$B$4,2,0),0)*(IFERROR(VLOOKUP($V18,Sheet1!$C$2:$D$5,2,0),0)+IFERROR(VLOOKUP(W18,Sheet1!$E$2:$F$7,2,0),0)),"")</f>
        <v/>
      </c>
      <c r="I18" s="27" t="str">
        <f>IF(IF(Z18="",0,1)*IF(AA18="",0,1)*IF(AB18="",0,1)*IF(AD18="",0,1)*IFERROR(VLOOKUP($Y18,Sheet1!$G$2:$H$4,2,0),0)*IFERROR(VLOOKUP($AC18,Sheet1!$I$2:$J$4,2,0),0)&gt;0,IFERROR(VLOOKUP($Y18,Sheet1!$G$2:$H$4,2,0),0)*IFERROR(VLOOKUP($AC18,Sheet1!$I$2:$J$4,2,0),0),"")</f>
        <v/>
      </c>
      <c r="J18" s="27" t="str">
        <f>IF(IF(AE18="",0,1)*IF(AF18="",0,1)*IF(AI18="",0,1)*IFERROR(VLOOKUP($AG18,Sheet1!$K$2:$L$4,2,0),0)*IFERROR(VLOOKUP($AH18,Sheet1!$M$2:$N$10,2,0),0)&gt;0,IFERROR(VLOOKUP($AG18,Sheet1!$K$2:$L$4,2,0),0)*IFERROR(VLOOKUP($AH18,Sheet1!$M$2:$N$10,2,0),0),"")</f>
        <v/>
      </c>
      <c r="K18" s="27" t="str">
        <f>IF(IF(AJ18="",0,1)*IF(AK18="",0,1)*IF(AN18="",0,1)*IFERROR(VLOOKUP($AL18,Sheet1!$O$2:$P$4,2,0),0)*IFERROR(VLOOKUP($AM18,Sheet1!$Q$2:$R$7,2,0),0)&gt;0,IFERROR(VLOOKUP($AL18,Sheet1!$O$2:$P$4,2,0),0)*IFERROR(VLOOKUP($AM18,Sheet1!$Q$2:$R$7,2,0),0),"")</f>
        <v/>
      </c>
      <c r="L18" s="27" t="str">
        <f>IF(IF(AP18="",0,1)*IF(AQ18="",0,1)*IF(AR18="",0,1)*IFERROR(VLOOKUP($AO18,Sheet1!$S$2:$T$4,2,0),0)&gt;0,IFERROR(VLOOKUP($AO18,Sheet1!$S$2:$T$4,2,0),0),"")</f>
        <v/>
      </c>
      <c r="M18" s="28"/>
      <c r="N18" s="28"/>
      <c r="O18" s="32"/>
      <c r="P18" s="35"/>
      <c r="Q18" s="32"/>
      <c r="R18" s="35"/>
      <c r="S18" s="35"/>
      <c r="T18" s="35"/>
      <c r="U18" s="35"/>
      <c r="V18" s="32"/>
      <c r="W18" s="32"/>
      <c r="X18" s="35"/>
      <c r="Y18" s="42"/>
      <c r="Z18" s="34"/>
      <c r="AA18" s="34"/>
      <c r="AB18" s="34"/>
      <c r="AC18" s="34"/>
      <c r="AD18" s="34"/>
      <c r="AE18" s="35"/>
      <c r="AF18" s="35"/>
      <c r="AG18" s="35"/>
      <c r="AH18" s="35"/>
      <c r="AI18" s="35"/>
      <c r="AJ18" s="34"/>
      <c r="AK18" s="34"/>
      <c r="AL18" s="42"/>
      <c r="AM18" s="42"/>
      <c r="AN18" s="34"/>
      <c r="AO18" s="35"/>
      <c r="AP18" s="35"/>
      <c r="AQ18" s="35"/>
      <c r="AR18" s="35"/>
    </row>
    <row r="19" spans="1:44" s="12" customFormat="1" ht="99.95" customHeight="1" x14ac:dyDescent="0.2">
      <c r="A19" s="25">
        <v>14</v>
      </c>
      <c r="B19" s="25"/>
      <c r="C19" s="25"/>
      <c r="D19" s="25"/>
      <c r="E19" s="25"/>
      <c r="F19" s="25"/>
      <c r="G19" s="28"/>
      <c r="H19" s="27" t="str">
        <f>IF(IF(V19="",0,1)*IF(W19="",0,1)*IF(O19="",0,1)*IF(P19="",0,1)*IF(R19="",0,1)*IF(S19="",0,1)*IF(T19="",0,1)*IF(U19="",0,1)*IF(X19="",0,1)*IFERROR(VLOOKUP($Q19,Sheet1!$A$2:$B$4,2,0),0)*IFERROR(VLOOKUP($T19,Sheet1!$U$2:$V$4,2,0),0)*(IFERROR(VLOOKUP($V19,Sheet1!$C$2:$D$5,2,0),0)+IFERROR(VLOOKUP(W19,Sheet1!$E$2:$F$7,2,0),0))&gt;0,IFERROR(VLOOKUP($Q19,Sheet1!$A$2:$B$4,2,0),0)*(IFERROR(VLOOKUP($V19,Sheet1!$C$2:$D$5,2,0),0)+IFERROR(VLOOKUP(W19,Sheet1!$E$2:$F$7,2,0),0)),"")</f>
        <v/>
      </c>
      <c r="I19" s="27" t="str">
        <f>IF(IF(Z19="",0,1)*IF(AA19="",0,1)*IF(AB19="",0,1)*IF(AD19="",0,1)*IFERROR(VLOOKUP($Y19,Sheet1!$G$2:$H$4,2,0),0)*IFERROR(VLOOKUP($AC19,Sheet1!$I$2:$J$4,2,0),0)&gt;0,IFERROR(VLOOKUP($Y19,Sheet1!$G$2:$H$4,2,0),0)*IFERROR(VLOOKUP($AC19,Sheet1!$I$2:$J$4,2,0),0),"")</f>
        <v/>
      </c>
      <c r="J19" s="27" t="str">
        <f>IF(IF(AE19="",0,1)*IF(AF19="",0,1)*IF(AI19="",0,1)*IFERROR(VLOOKUP($AG19,Sheet1!$K$2:$L$4,2,0),0)*IFERROR(VLOOKUP($AH19,Sheet1!$M$2:$N$10,2,0),0)&gt;0,IFERROR(VLOOKUP($AG19,Sheet1!$K$2:$L$4,2,0),0)*IFERROR(VLOOKUP($AH19,Sheet1!$M$2:$N$10,2,0),0),"")</f>
        <v/>
      </c>
      <c r="K19" s="27" t="str">
        <f>IF(IF(AJ19="",0,1)*IF(AK19="",0,1)*IF(AN19="",0,1)*IFERROR(VLOOKUP($AL19,Sheet1!$O$2:$P$4,2,0),0)*IFERROR(VLOOKUP($AM19,Sheet1!$Q$2:$R$7,2,0),0)&gt;0,IFERROR(VLOOKUP($AL19,Sheet1!$O$2:$P$4,2,0),0)*IFERROR(VLOOKUP($AM19,Sheet1!$Q$2:$R$7,2,0),0),"")</f>
        <v/>
      </c>
      <c r="L19" s="27" t="str">
        <f>IF(IF(AP19="",0,1)*IF(AQ19="",0,1)*IF(AR19="",0,1)*IFERROR(VLOOKUP($AO19,Sheet1!$S$2:$T$4,2,0),0)&gt;0,IFERROR(VLOOKUP($AO19,Sheet1!$S$2:$T$4,2,0),0),"")</f>
        <v/>
      </c>
      <c r="M19" s="28"/>
      <c r="N19" s="28"/>
      <c r="O19" s="32"/>
      <c r="P19" s="35"/>
      <c r="Q19" s="32"/>
      <c r="R19" s="35"/>
      <c r="S19" s="35"/>
      <c r="T19" s="35"/>
      <c r="U19" s="35"/>
      <c r="V19" s="32"/>
      <c r="W19" s="32"/>
      <c r="X19" s="35"/>
      <c r="Y19" s="42"/>
      <c r="Z19" s="34"/>
      <c r="AA19" s="34"/>
      <c r="AB19" s="34"/>
      <c r="AC19" s="34"/>
      <c r="AD19" s="34"/>
      <c r="AE19" s="35"/>
      <c r="AF19" s="35"/>
      <c r="AG19" s="35"/>
      <c r="AH19" s="35"/>
      <c r="AI19" s="35"/>
      <c r="AJ19" s="34"/>
      <c r="AK19" s="34"/>
      <c r="AL19" s="42"/>
      <c r="AM19" s="42"/>
      <c r="AN19" s="34"/>
      <c r="AO19" s="35"/>
      <c r="AP19" s="35"/>
      <c r="AQ19" s="35"/>
      <c r="AR19" s="35"/>
    </row>
    <row r="20" spans="1:44" s="12" customFormat="1" ht="99.95" customHeight="1" x14ac:dyDescent="0.2">
      <c r="A20" s="25">
        <v>15</v>
      </c>
      <c r="B20" s="25"/>
      <c r="C20" s="25"/>
      <c r="D20" s="25"/>
      <c r="E20" s="25"/>
      <c r="F20" s="25"/>
      <c r="G20" s="28"/>
      <c r="H20" s="27" t="str">
        <f>IF(IF(V20="",0,1)*IF(W20="",0,1)*IF(O20="",0,1)*IF(P20="",0,1)*IF(R20="",0,1)*IF(S20="",0,1)*IF(T20="",0,1)*IF(U20="",0,1)*IF(X20="",0,1)*IFERROR(VLOOKUP($Q20,Sheet1!$A$2:$B$4,2,0),0)*IFERROR(VLOOKUP($T20,Sheet1!$U$2:$V$4,2,0),0)*(IFERROR(VLOOKUP($V20,Sheet1!$C$2:$D$5,2,0),0)+IFERROR(VLOOKUP(W20,Sheet1!$E$2:$F$7,2,0),0))&gt;0,IFERROR(VLOOKUP($Q20,Sheet1!$A$2:$B$4,2,0),0)*(IFERROR(VLOOKUP($V20,Sheet1!$C$2:$D$5,2,0),0)+IFERROR(VLOOKUP(W20,Sheet1!$E$2:$F$7,2,0),0)),"")</f>
        <v/>
      </c>
      <c r="I20" s="27" t="str">
        <f>IF(IF(Z20="",0,1)*IF(AA20="",0,1)*IF(AB20="",0,1)*IF(AD20="",0,1)*IFERROR(VLOOKUP($Y20,Sheet1!$G$2:$H$4,2,0),0)*IFERROR(VLOOKUP($AC20,Sheet1!$I$2:$J$4,2,0),0)&gt;0,IFERROR(VLOOKUP($Y20,Sheet1!$G$2:$H$4,2,0),0)*IFERROR(VLOOKUP($AC20,Sheet1!$I$2:$J$4,2,0),0),"")</f>
        <v/>
      </c>
      <c r="J20" s="27" t="str">
        <f>IF(IF(AE20="",0,1)*IF(AF20="",0,1)*IF(AI20="",0,1)*IFERROR(VLOOKUP($AG20,Sheet1!$K$2:$L$4,2,0),0)*IFERROR(VLOOKUP($AH20,Sheet1!$M$2:$N$10,2,0),0)&gt;0,IFERROR(VLOOKUP($AG20,Sheet1!$K$2:$L$4,2,0),0)*IFERROR(VLOOKUP($AH20,Sheet1!$M$2:$N$10,2,0),0),"")</f>
        <v/>
      </c>
      <c r="K20" s="27" t="str">
        <f>IF(IF(AJ20="",0,1)*IF(AK20="",0,1)*IF(AN20="",0,1)*IFERROR(VLOOKUP($AL20,Sheet1!$O$2:$P$4,2,0),0)*IFERROR(VLOOKUP($AM20,Sheet1!$Q$2:$R$7,2,0),0)&gt;0,IFERROR(VLOOKUP($AL20,Sheet1!$O$2:$P$4,2,0),0)*IFERROR(VLOOKUP($AM20,Sheet1!$Q$2:$R$7,2,0),0),"")</f>
        <v/>
      </c>
      <c r="L20" s="27" t="str">
        <f>IF(IF(AP20="",0,1)*IF(AQ20="",0,1)*IF(AR20="",0,1)*IFERROR(VLOOKUP($AO20,Sheet1!$S$2:$T$4,2,0),0)&gt;0,IFERROR(VLOOKUP($AO20,Sheet1!$S$2:$T$4,2,0),0),"")</f>
        <v/>
      </c>
      <c r="M20" s="28"/>
      <c r="N20" s="28"/>
      <c r="O20" s="32"/>
      <c r="P20" s="35"/>
      <c r="Q20" s="32"/>
      <c r="R20" s="35"/>
      <c r="S20" s="35"/>
      <c r="T20" s="35"/>
      <c r="U20" s="35"/>
      <c r="V20" s="32"/>
      <c r="W20" s="32"/>
      <c r="X20" s="35"/>
      <c r="Y20" s="42"/>
      <c r="Z20" s="34"/>
      <c r="AA20" s="34"/>
      <c r="AB20" s="34"/>
      <c r="AC20" s="34"/>
      <c r="AD20" s="34"/>
      <c r="AE20" s="35"/>
      <c r="AF20" s="35"/>
      <c r="AG20" s="35"/>
      <c r="AH20" s="35"/>
      <c r="AI20" s="35"/>
      <c r="AJ20" s="34"/>
      <c r="AK20" s="34"/>
      <c r="AL20" s="42"/>
      <c r="AM20" s="42"/>
      <c r="AN20" s="34"/>
      <c r="AO20" s="35"/>
      <c r="AP20" s="35"/>
      <c r="AQ20" s="35"/>
      <c r="AR20" s="35"/>
    </row>
    <row r="21" spans="1:44" s="12" customFormat="1" ht="99.95" customHeight="1" x14ac:dyDescent="0.2">
      <c r="A21" s="25">
        <v>16</v>
      </c>
      <c r="B21" s="25"/>
      <c r="C21" s="25"/>
      <c r="D21" s="25"/>
      <c r="E21" s="25"/>
      <c r="F21" s="25"/>
      <c r="G21" s="28"/>
      <c r="H21" s="27" t="str">
        <f>IF(IF(V21="",0,1)*IF(W21="",0,1)*IF(O21="",0,1)*IF(P21="",0,1)*IF(R21="",0,1)*IF(S21="",0,1)*IF(T21="",0,1)*IF(U21="",0,1)*IF(X21="",0,1)*IFERROR(VLOOKUP($Q21,Sheet1!$A$2:$B$4,2,0),0)*IFERROR(VLOOKUP($T21,Sheet1!$U$2:$V$4,2,0),0)*(IFERROR(VLOOKUP($V21,Sheet1!$C$2:$D$5,2,0),0)+IFERROR(VLOOKUP(W21,Sheet1!$E$2:$F$7,2,0),0))&gt;0,IFERROR(VLOOKUP($Q21,Sheet1!$A$2:$B$4,2,0),0)*(IFERROR(VLOOKUP($V21,Sheet1!$C$2:$D$5,2,0),0)+IFERROR(VLOOKUP(W21,Sheet1!$E$2:$F$7,2,0),0)),"")</f>
        <v/>
      </c>
      <c r="I21" s="27" t="str">
        <f>IF(IF(Z21="",0,1)*IF(AA21="",0,1)*IF(AB21="",0,1)*IF(AD21="",0,1)*IFERROR(VLOOKUP($Y21,Sheet1!$G$2:$H$4,2,0),0)*IFERROR(VLOOKUP($AC21,Sheet1!$I$2:$J$4,2,0),0)&gt;0,IFERROR(VLOOKUP($Y21,Sheet1!$G$2:$H$4,2,0),0)*IFERROR(VLOOKUP($AC21,Sheet1!$I$2:$J$4,2,0),0),"")</f>
        <v/>
      </c>
      <c r="J21" s="27" t="str">
        <f>IF(IF(AE21="",0,1)*IF(AF21="",0,1)*IF(AI21="",0,1)*IFERROR(VLOOKUP($AG21,Sheet1!$K$2:$L$4,2,0),0)*IFERROR(VLOOKUP($AH21,Sheet1!$M$2:$N$10,2,0),0)&gt;0,IFERROR(VLOOKUP($AG21,Sheet1!$K$2:$L$4,2,0),0)*IFERROR(VLOOKUP($AH21,Sheet1!$M$2:$N$10,2,0),0),"")</f>
        <v/>
      </c>
      <c r="K21" s="27" t="str">
        <f>IF(IF(AJ21="",0,1)*IF(AK21="",0,1)*IF(AN21="",0,1)*IFERROR(VLOOKUP($AL21,Sheet1!$O$2:$P$4,2,0),0)*IFERROR(VLOOKUP($AM21,Sheet1!$Q$2:$R$7,2,0),0)&gt;0,IFERROR(VLOOKUP($AL21,Sheet1!$O$2:$P$4,2,0),0)*IFERROR(VLOOKUP($AM21,Sheet1!$Q$2:$R$7,2,0),0),"")</f>
        <v/>
      </c>
      <c r="L21" s="27" t="str">
        <f>IF(IF(AP21="",0,1)*IF(AQ21="",0,1)*IF(AR21="",0,1)*IFERROR(VLOOKUP($AO21,Sheet1!$S$2:$T$4,2,0),0)&gt;0,IFERROR(VLOOKUP($AO21,Sheet1!$S$2:$T$4,2,0),0),"")</f>
        <v/>
      </c>
      <c r="M21" s="28"/>
      <c r="N21" s="28"/>
      <c r="O21" s="32"/>
      <c r="P21" s="35"/>
      <c r="Q21" s="32"/>
      <c r="R21" s="35"/>
      <c r="S21" s="35"/>
      <c r="T21" s="35"/>
      <c r="U21" s="35"/>
      <c r="V21" s="32"/>
      <c r="W21" s="32"/>
      <c r="X21" s="35"/>
      <c r="Y21" s="42"/>
      <c r="Z21" s="34"/>
      <c r="AA21" s="34"/>
      <c r="AB21" s="34"/>
      <c r="AC21" s="34"/>
      <c r="AD21" s="34"/>
      <c r="AE21" s="35"/>
      <c r="AF21" s="35"/>
      <c r="AG21" s="35"/>
      <c r="AH21" s="35"/>
      <c r="AI21" s="35"/>
      <c r="AJ21" s="34"/>
      <c r="AK21" s="34"/>
      <c r="AL21" s="42"/>
      <c r="AM21" s="42"/>
      <c r="AN21" s="34"/>
      <c r="AO21" s="35"/>
      <c r="AP21" s="35"/>
      <c r="AQ21" s="35"/>
      <c r="AR21" s="35"/>
    </row>
    <row r="22" spans="1:44" s="12" customFormat="1" ht="99.95" customHeight="1" x14ac:dyDescent="0.2">
      <c r="A22" s="25">
        <v>17</v>
      </c>
      <c r="B22" s="25"/>
      <c r="C22" s="25"/>
      <c r="D22" s="25"/>
      <c r="E22" s="25"/>
      <c r="F22" s="25"/>
      <c r="G22" s="28"/>
      <c r="H22" s="27" t="str">
        <f>IF(IF(V22="",0,1)*IF(W22="",0,1)*IF(O22="",0,1)*IF(P22="",0,1)*IF(R22="",0,1)*IF(S22="",0,1)*IF(T22="",0,1)*IF(U22="",0,1)*IF(X22="",0,1)*IFERROR(VLOOKUP($Q22,Sheet1!$A$2:$B$4,2,0),0)*IFERROR(VLOOKUP($T22,Sheet1!$U$2:$V$4,2,0),0)*(IFERROR(VLOOKUP($V22,Sheet1!$C$2:$D$5,2,0),0)+IFERROR(VLOOKUP(W22,Sheet1!$E$2:$F$7,2,0),0))&gt;0,IFERROR(VLOOKUP($Q22,Sheet1!$A$2:$B$4,2,0),0)*(IFERROR(VLOOKUP($V22,Sheet1!$C$2:$D$5,2,0),0)+IFERROR(VLOOKUP(W22,Sheet1!$E$2:$F$7,2,0),0)),"")</f>
        <v/>
      </c>
      <c r="I22" s="27" t="str">
        <f>IF(IF(Z22="",0,1)*IF(AA22="",0,1)*IF(AB22="",0,1)*IF(AD22="",0,1)*IFERROR(VLOOKUP($Y22,Sheet1!$G$2:$H$4,2,0),0)*IFERROR(VLOOKUP($AC22,Sheet1!$I$2:$J$4,2,0),0)&gt;0,IFERROR(VLOOKUP($Y22,Sheet1!$G$2:$H$4,2,0),0)*IFERROR(VLOOKUP($AC22,Sheet1!$I$2:$J$4,2,0),0),"")</f>
        <v/>
      </c>
      <c r="J22" s="27" t="str">
        <f>IF(IF(AE22="",0,1)*IF(AF22="",0,1)*IF(AI22="",0,1)*IFERROR(VLOOKUP($AG22,Sheet1!$K$2:$L$4,2,0),0)*IFERROR(VLOOKUP($AH22,Sheet1!$M$2:$N$10,2,0),0)&gt;0,IFERROR(VLOOKUP($AG22,Sheet1!$K$2:$L$4,2,0),0)*IFERROR(VLOOKUP($AH22,Sheet1!$M$2:$N$10,2,0),0),"")</f>
        <v/>
      </c>
      <c r="K22" s="27" t="str">
        <f>IF(IF(AJ22="",0,1)*IF(AK22="",0,1)*IF(AN22="",0,1)*IFERROR(VLOOKUP($AL22,Sheet1!$O$2:$P$4,2,0),0)*IFERROR(VLOOKUP($AM22,Sheet1!$Q$2:$R$7,2,0),0)&gt;0,IFERROR(VLOOKUP($AL22,Sheet1!$O$2:$P$4,2,0),0)*IFERROR(VLOOKUP($AM22,Sheet1!$Q$2:$R$7,2,0),0),"")</f>
        <v/>
      </c>
      <c r="L22" s="27" t="str">
        <f>IF(IF(AP22="",0,1)*IF(AQ22="",0,1)*IF(AR22="",0,1)*IFERROR(VLOOKUP($AO22,Sheet1!$S$2:$T$4,2,0),0)&gt;0,IFERROR(VLOOKUP($AO22,Sheet1!$S$2:$T$4,2,0),0),"")</f>
        <v/>
      </c>
      <c r="M22" s="28"/>
      <c r="N22" s="28"/>
      <c r="O22" s="32"/>
      <c r="P22" s="35"/>
      <c r="Q22" s="32"/>
      <c r="R22" s="35"/>
      <c r="S22" s="35"/>
      <c r="T22" s="35"/>
      <c r="U22" s="35"/>
      <c r="V22" s="32"/>
      <c r="W22" s="32"/>
      <c r="X22" s="35"/>
      <c r="Y22" s="42"/>
      <c r="Z22" s="34"/>
      <c r="AA22" s="34"/>
      <c r="AB22" s="34"/>
      <c r="AC22" s="34"/>
      <c r="AD22" s="34"/>
      <c r="AE22" s="35"/>
      <c r="AF22" s="35"/>
      <c r="AG22" s="35"/>
      <c r="AH22" s="35"/>
      <c r="AI22" s="35"/>
      <c r="AJ22" s="34"/>
      <c r="AK22" s="34"/>
      <c r="AL22" s="42"/>
      <c r="AM22" s="42"/>
      <c r="AN22" s="34"/>
      <c r="AO22" s="35"/>
      <c r="AP22" s="35"/>
      <c r="AQ22" s="35"/>
      <c r="AR22" s="35"/>
    </row>
    <row r="23" spans="1:44" s="12" customFormat="1" ht="99.95" customHeight="1" x14ac:dyDescent="0.2">
      <c r="A23" s="25">
        <v>18</v>
      </c>
      <c r="B23" s="25"/>
      <c r="C23" s="25"/>
      <c r="D23" s="25"/>
      <c r="E23" s="25"/>
      <c r="F23" s="25"/>
      <c r="G23" s="28"/>
      <c r="H23" s="27" t="str">
        <f>IF(IF(V23="",0,1)*IF(W23="",0,1)*IF(O23="",0,1)*IF(P23="",0,1)*IF(R23="",0,1)*IF(S23="",0,1)*IF(T23="",0,1)*IF(U23="",0,1)*IF(X23="",0,1)*IFERROR(VLOOKUP($Q23,Sheet1!$A$2:$B$4,2,0),0)*IFERROR(VLOOKUP($T23,Sheet1!$U$2:$V$4,2,0),0)*(IFERROR(VLOOKUP($V23,Sheet1!$C$2:$D$5,2,0),0)+IFERROR(VLOOKUP(W23,Sheet1!$E$2:$F$7,2,0),0))&gt;0,IFERROR(VLOOKUP($Q23,Sheet1!$A$2:$B$4,2,0),0)*(IFERROR(VLOOKUP($V23,Sheet1!$C$2:$D$5,2,0),0)+IFERROR(VLOOKUP(W23,Sheet1!$E$2:$F$7,2,0),0)),"")</f>
        <v/>
      </c>
      <c r="I23" s="27" t="str">
        <f>IF(IF(Z23="",0,1)*IF(AA23="",0,1)*IF(AB23="",0,1)*IF(AD23="",0,1)*IFERROR(VLOOKUP($Y23,Sheet1!$G$2:$H$4,2,0),0)*IFERROR(VLOOKUP($AC23,Sheet1!$I$2:$J$4,2,0),0)&gt;0,IFERROR(VLOOKUP($Y23,Sheet1!$G$2:$H$4,2,0),0)*IFERROR(VLOOKUP($AC23,Sheet1!$I$2:$J$4,2,0),0),"")</f>
        <v/>
      </c>
      <c r="J23" s="27" t="str">
        <f>IF(IF(AE23="",0,1)*IF(AF23="",0,1)*IF(AI23="",0,1)*IFERROR(VLOOKUP($AG23,Sheet1!$K$2:$L$4,2,0),0)*IFERROR(VLOOKUP($AH23,Sheet1!$M$2:$N$10,2,0),0)&gt;0,IFERROR(VLOOKUP($AG23,Sheet1!$K$2:$L$4,2,0),0)*IFERROR(VLOOKUP($AH23,Sheet1!$M$2:$N$10,2,0),0),"")</f>
        <v/>
      </c>
      <c r="K23" s="27" t="str">
        <f>IF(IF(AJ23="",0,1)*IF(AK23="",0,1)*IF(AN23="",0,1)*IFERROR(VLOOKUP($AL23,Sheet1!$O$2:$P$4,2,0),0)*IFERROR(VLOOKUP($AM23,Sheet1!$Q$2:$R$7,2,0),0)&gt;0,IFERROR(VLOOKUP($AL23,Sheet1!$O$2:$P$4,2,0),0)*IFERROR(VLOOKUP($AM23,Sheet1!$Q$2:$R$7,2,0),0),"")</f>
        <v/>
      </c>
      <c r="L23" s="27" t="str">
        <f>IF(IF(AP23="",0,1)*IF(AQ23="",0,1)*IF(AR23="",0,1)*IFERROR(VLOOKUP($AO23,Sheet1!$S$2:$T$4,2,0),0)&gt;0,IFERROR(VLOOKUP($AO23,Sheet1!$S$2:$T$4,2,0),0),"")</f>
        <v/>
      </c>
      <c r="M23" s="28"/>
      <c r="N23" s="28"/>
      <c r="O23" s="32"/>
      <c r="P23" s="35"/>
      <c r="Q23" s="32"/>
      <c r="R23" s="35"/>
      <c r="S23" s="35"/>
      <c r="T23" s="35"/>
      <c r="U23" s="35"/>
      <c r="V23" s="32"/>
      <c r="W23" s="32"/>
      <c r="X23" s="35"/>
      <c r="Y23" s="42"/>
      <c r="Z23" s="34"/>
      <c r="AA23" s="34"/>
      <c r="AB23" s="34"/>
      <c r="AC23" s="34"/>
      <c r="AD23" s="34"/>
      <c r="AE23" s="35"/>
      <c r="AF23" s="35"/>
      <c r="AG23" s="35"/>
      <c r="AH23" s="35"/>
      <c r="AI23" s="35"/>
      <c r="AJ23" s="34"/>
      <c r="AK23" s="34"/>
      <c r="AL23" s="42"/>
      <c r="AM23" s="42"/>
      <c r="AN23" s="34"/>
      <c r="AO23" s="35"/>
      <c r="AP23" s="35"/>
      <c r="AQ23" s="35"/>
      <c r="AR23" s="35"/>
    </row>
    <row r="24" spans="1:44" s="12" customFormat="1" ht="99.95" customHeight="1" x14ac:dyDescent="0.2">
      <c r="A24" s="25">
        <v>19</v>
      </c>
      <c r="B24" s="25"/>
      <c r="C24" s="25"/>
      <c r="D24" s="25"/>
      <c r="E24" s="25"/>
      <c r="F24" s="25"/>
      <c r="G24" s="28"/>
      <c r="H24" s="27" t="str">
        <f>IF(IF(V24="",0,1)*IF(W24="",0,1)*IF(O24="",0,1)*IF(P24="",0,1)*IF(R24="",0,1)*IF(S24="",0,1)*IF(T24="",0,1)*IF(U24="",0,1)*IF(X24="",0,1)*IFERROR(VLOOKUP($Q24,Sheet1!$A$2:$B$4,2,0),0)*IFERROR(VLOOKUP($T24,Sheet1!$U$2:$V$4,2,0),0)*(IFERROR(VLOOKUP($V24,Sheet1!$C$2:$D$5,2,0),0)+IFERROR(VLOOKUP(W24,Sheet1!$E$2:$F$7,2,0),0))&gt;0,IFERROR(VLOOKUP($Q24,Sheet1!$A$2:$B$4,2,0),0)*(IFERROR(VLOOKUP($V24,Sheet1!$C$2:$D$5,2,0),0)+IFERROR(VLOOKUP(W24,Sheet1!$E$2:$F$7,2,0),0)),"")</f>
        <v/>
      </c>
      <c r="I24" s="27" t="str">
        <f>IF(IF(Z24="",0,1)*IF(AA24="",0,1)*IF(AB24="",0,1)*IF(AD24="",0,1)*IFERROR(VLOOKUP($Y24,Sheet1!$G$2:$H$4,2,0),0)*IFERROR(VLOOKUP($AC24,Sheet1!$I$2:$J$4,2,0),0)&gt;0,IFERROR(VLOOKUP($Y24,Sheet1!$G$2:$H$4,2,0),0)*IFERROR(VLOOKUP($AC24,Sheet1!$I$2:$J$4,2,0),0),"")</f>
        <v/>
      </c>
      <c r="J24" s="27" t="str">
        <f>IF(IF(AE24="",0,1)*IF(AF24="",0,1)*IF(AI24="",0,1)*IFERROR(VLOOKUP($AG24,Sheet1!$K$2:$L$4,2,0),0)*IFERROR(VLOOKUP($AH24,Sheet1!$M$2:$N$10,2,0),0)&gt;0,IFERROR(VLOOKUP($AG24,Sheet1!$K$2:$L$4,2,0),0)*IFERROR(VLOOKUP($AH24,Sheet1!$M$2:$N$10,2,0),0),"")</f>
        <v/>
      </c>
      <c r="K24" s="27" t="str">
        <f>IF(IF(AJ24="",0,1)*IF(AK24="",0,1)*IF(AN24="",0,1)*IFERROR(VLOOKUP($AL24,Sheet1!$O$2:$P$4,2,0),0)*IFERROR(VLOOKUP($AM24,Sheet1!$Q$2:$R$7,2,0),0)&gt;0,IFERROR(VLOOKUP($AL24,Sheet1!$O$2:$P$4,2,0),0)*IFERROR(VLOOKUP($AM24,Sheet1!$Q$2:$R$7,2,0),0),"")</f>
        <v/>
      </c>
      <c r="L24" s="27" t="str">
        <f>IF(IF(AP24="",0,1)*IF(AQ24="",0,1)*IF(AR24="",0,1)*IFERROR(VLOOKUP($AO24,Sheet1!$S$2:$T$4,2,0),0)&gt;0,IFERROR(VLOOKUP($AO24,Sheet1!$S$2:$T$4,2,0),0),"")</f>
        <v/>
      </c>
      <c r="M24" s="28"/>
      <c r="N24" s="28"/>
      <c r="O24" s="32"/>
      <c r="P24" s="35"/>
      <c r="Q24" s="32"/>
      <c r="R24" s="35"/>
      <c r="S24" s="35"/>
      <c r="T24" s="35"/>
      <c r="U24" s="35"/>
      <c r="V24" s="32"/>
      <c r="W24" s="32"/>
      <c r="X24" s="35"/>
      <c r="Y24" s="42"/>
      <c r="Z24" s="34"/>
      <c r="AA24" s="34"/>
      <c r="AB24" s="34"/>
      <c r="AC24" s="34"/>
      <c r="AD24" s="34"/>
      <c r="AE24" s="35"/>
      <c r="AF24" s="35"/>
      <c r="AG24" s="35"/>
      <c r="AH24" s="35"/>
      <c r="AI24" s="35"/>
      <c r="AJ24" s="34"/>
      <c r="AK24" s="34"/>
      <c r="AL24" s="42"/>
      <c r="AM24" s="42"/>
      <c r="AN24" s="34"/>
      <c r="AO24" s="35"/>
      <c r="AP24" s="35"/>
      <c r="AQ24" s="35"/>
      <c r="AR24" s="35"/>
    </row>
    <row r="25" spans="1:44" s="12" customFormat="1" ht="99.95" customHeight="1" x14ac:dyDescent="0.2">
      <c r="A25" s="25">
        <v>20</v>
      </c>
      <c r="B25" s="25"/>
      <c r="C25" s="25"/>
      <c r="D25" s="25"/>
      <c r="E25" s="25"/>
      <c r="F25" s="25"/>
      <c r="G25" s="28"/>
      <c r="H25" s="27" t="str">
        <f>IF(IF(V25="",0,1)*IF(W25="",0,1)*IF(O25="",0,1)*IF(P25="",0,1)*IF(R25="",0,1)*IF(S25="",0,1)*IF(T25="",0,1)*IF(U25="",0,1)*IF(X25="",0,1)*IFERROR(VLOOKUP($Q25,Sheet1!$A$2:$B$4,2,0),0)*IFERROR(VLOOKUP($T25,Sheet1!$U$2:$V$4,2,0),0)*(IFERROR(VLOOKUP($V25,Sheet1!$C$2:$D$5,2,0),0)+IFERROR(VLOOKUP(W25,Sheet1!$E$2:$F$7,2,0),0))&gt;0,IFERROR(VLOOKUP($Q25,Sheet1!$A$2:$B$4,2,0),0)*(IFERROR(VLOOKUP($V25,Sheet1!$C$2:$D$5,2,0),0)+IFERROR(VLOOKUP(W25,Sheet1!$E$2:$F$7,2,0),0)),"")</f>
        <v/>
      </c>
      <c r="I25" s="27" t="str">
        <f>IF(IF(Z25="",0,1)*IF(AA25="",0,1)*IF(AB25="",0,1)*IF(AD25="",0,1)*IFERROR(VLOOKUP($Y25,Sheet1!$G$2:$H$4,2,0),0)*IFERROR(VLOOKUP($AC25,Sheet1!$I$2:$J$4,2,0),0)&gt;0,IFERROR(VLOOKUP($Y25,Sheet1!$G$2:$H$4,2,0),0)*IFERROR(VLOOKUP($AC25,Sheet1!$I$2:$J$4,2,0),0),"")</f>
        <v/>
      </c>
      <c r="J25" s="27" t="str">
        <f>IF(IF(AE25="",0,1)*IF(AF25="",0,1)*IF(AI25="",0,1)*IFERROR(VLOOKUP($AG25,Sheet1!$K$2:$L$4,2,0),0)*IFERROR(VLOOKUP($AH25,Sheet1!$M$2:$N$10,2,0),0)&gt;0,IFERROR(VLOOKUP($AG25,Sheet1!$K$2:$L$4,2,0),0)*IFERROR(VLOOKUP($AH25,Sheet1!$M$2:$N$10,2,0),0),"")</f>
        <v/>
      </c>
      <c r="K25" s="27" t="str">
        <f>IF(IF(AJ25="",0,1)*IF(AK25="",0,1)*IF(AN25="",0,1)*IFERROR(VLOOKUP($AL25,Sheet1!$O$2:$P$4,2,0),0)*IFERROR(VLOOKUP($AM25,Sheet1!$Q$2:$R$7,2,0),0)&gt;0,IFERROR(VLOOKUP($AL25,Sheet1!$O$2:$P$4,2,0),0)*IFERROR(VLOOKUP($AM25,Sheet1!$Q$2:$R$7,2,0),0),"")</f>
        <v/>
      </c>
      <c r="L25" s="27" t="str">
        <f>IF(IF(AP25="",0,1)*IF(AQ25="",0,1)*IF(AR25="",0,1)*IFERROR(VLOOKUP($AO25,Sheet1!$S$2:$T$4,2,0),0)&gt;0,IFERROR(VLOOKUP($AO25,Sheet1!$S$2:$T$4,2,0),0),"")</f>
        <v/>
      </c>
      <c r="M25" s="28"/>
      <c r="N25" s="28"/>
      <c r="O25" s="32"/>
      <c r="P25" s="35"/>
      <c r="Q25" s="32"/>
      <c r="R25" s="35"/>
      <c r="S25" s="35"/>
      <c r="T25" s="35"/>
      <c r="U25" s="35"/>
      <c r="V25" s="32"/>
      <c r="W25" s="32"/>
      <c r="X25" s="35"/>
      <c r="Y25" s="42"/>
      <c r="Z25" s="34"/>
      <c r="AA25" s="34"/>
      <c r="AB25" s="34"/>
      <c r="AC25" s="34"/>
      <c r="AD25" s="34"/>
      <c r="AE25" s="35"/>
      <c r="AF25" s="35"/>
      <c r="AG25" s="35"/>
      <c r="AH25" s="35"/>
      <c r="AI25" s="35"/>
      <c r="AJ25" s="34"/>
      <c r="AK25" s="34"/>
      <c r="AL25" s="42"/>
      <c r="AM25" s="42"/>
      <c r="AN25" s="34"/>
      <c r="AO25" s="35"/>
      <c r="AP25" s="35"/>
      <c r="AQ25" s="35"/>
      <c r="AR25" s="35"/>
    </row>
  </sheetData>
  <sheetProtection algorithmName="SHA-512" hashValue="njEwI+ZO1/1kI8f6/PdHcEG2/04xupfIyLy7hdhKYLdcjToEN2eBXLOTFGomVhttBBzV6hP24Rq8Ar6NfOnZGw==" saltValue="ExlXKK5Rnv3XiVLNAyDB7g==" spinCount="100000" sheet="1" objects="1" pivotTables="0"/>
  <mergeCells count="45">
    <mergeCell ref="AO2:AO3"/>
    <mergeCell ref="AP2:AP3"/>
    <mergeCell ref="AQ2:AQ3"/>
    <mergeCell ref="AR2:AR3"/>
    <mergeCell ref="AJ2:AJ3"/>
    <mergeCell ref="AK2:AK3"/>
    <mergeCell ref="AL2:AL3"/>
    <mergeCell ref="AM2:AM3"/>
    <mergeCell ref="AN2:AN3"/>
    <mergeCell ref="AE2:AE3"/>
    <mergeCell ref="AF2:AF3"/>
    <mergeCell ref="AG2:AG3"/>
    <mergeCell ref="AH2:AH3"/>
    <mergeCell ref="AI2:AI3"/>
    <mergeCell ref="Z2:Z3"/>
    <mergeCell ref="AA2:AA3"/>
    <mergeCell ref="AB2:AB3"/>
    <mergeCell ref="AC2:AC3"/>
    <mergeCell ref="AD2:AD3"/>
    <mergeCell ref="U2:U3"/>
    <mergeCell ref="V2:V3"/>
    <mergeCell ref="W2:W3"/>
    <mergeCell ref="X2:X3"/>
    <mergeCell ref="Y2:Y3"/>
    <mergeCell ref="AO1:AR1"/>
    <mergeCell ref="G2:L2"/>
    <mergeCell ref="A1:A3"/>
    <mergeCell ref="B1:B3"/>
    <mergeCell ref="C1:C3"/>
    <mergeCell ref="D1:D3"/>
    <mergeCell ref="E1:E3"/>
    <mergeCell ref="F1:F3"/>
    <mergeCell ref="M1:M3"/>
    <mergeCell ref="N2:N3"/>
    <mergeCell ref="O2:O3"/>
    <mergeCell ref="P2:P3"/>
    <mergeCell ref="Q2:Q3"/>
    <mergeCell ref="R2:R3"/>
    <mergeCell ref="S2:S3"/>
    <mergeCell ref="T2:T3"/>
    <mergeCell ref="G1:L1"/>
    <mergeCell ref="O1:X1"/>
    <mergeCell ref="Y1:AD1"/>
    <mergeCell ref="AE1:AI1"/>
    <mergeCell ref="AJ1:AN1"/>
  </mergeCells>
  <phoneticPr fontId="11" type="noConversion"/>
  <dataValidations count="2">
    <dataValidation type="list" allowBlank="1" showInputMessage="1" showErrorMessage="1" sqref="W5" xr:uid="{00000000-0002-0000-0000-000001000000}">
      <formula1>INDIRECT(V5)</formula1>
    </dataValidation>
    <dataValidation type="list" allowBlank="1" showInputMessage="1" showErrorMessage="1" sqref="V6:V25" xr:uid="{00000000-0002-0000-0000-000019000000}">
      <formula1>INDIRECT(核心判定)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2">
        <x14:dataValidation type="list" allowBlank="1" showInputMessage="1" showErrorMessage="1" xr:uid="{00000000-0002-0000-0000-000000000000}">
          <x14:formula1>
            <xm:f>Sheet1!$C$2:$C$5</xm:f>
          </x14:formula1>
          <xm:sqref>V5</xm:sqref>
        </x14:dataValidation>
        <x14:dataValidation type="list" allowBlank="1" showInputMessage="1" showErrorMessage="1" xr:uid="{00000000-0002-0000-0000-000002000000}">
          <x14:formula1>
            <xm:f>INDIRECT(Sheet1!$E$23)</xm:f>
          </x14:formula1>
          <xm:sqref>W6</xm:sqref>
        </x14:dataValidation>
        <x14:dataValidation type="list" allowBlank="1" showInputMessage="1" showErrorMessage="1" xr:uid="{00000000-0002-0000-0000-000003000000}">
          <x14:formula1>
            <xm:f>INDIRECT(Sheet1!$E$24)</xm:f>
          </x14:formula1>
          <xm:sqref>W7</xm:sqref>
        </x14:dataValidation>
        <x14:dataValidation type="list" allowBlank="1" showInputMessage="1" showErrorMessage="1" xr:uid="{00000000-0002-0000-0000-000004000000}">
          <x14:formula1>
            <xm:f>INDIRECT(Sheet1!$E$25)</xm:f>
          </x14:formula1>
          <xm:sqref>W8</xm:sqref>
        </x14:dataValidation>
        <x14:dataValidation type="list" allowBlank="1" showInputMessage="1" showErrorMessage="1" xr:uid="{00000000-0002-0000-0000-000005000000}">
          <x14:formula1>
            <xm:f>INDIRECT(Sheet1!$E$26)</xm:f>
          </x14:formula1>
          <xm:sqref>W9</xm:sqref>
        </x14:dataValidation>
        <x14:dataValidation type="list" allowBlank="1" showInputMessage="1" showErrorMessage="1" xr:uid="{00000000-0002-0000-0000-000006000000}">
          <x14:formula1>
            <xm:f>INDIRECT(Sheet1!$E$27)</xm:f>
          </x14:formula1>
          <xm:sqref>W10</xm:sqref>
        </x14:dataValidation>
        <x14:dataValidation type="list" allowBlank="1" showInputMessage="1" showErrorMessage="1" xr:uid="{00000000-0002-0000-0000-000007000000}">
          <x14:formula1>
            <xm:f>INDIRECT(Sheet1!$E$28)</xm:f>
          </x14:formula1>
          <xm:sqref>W11</xm:sqref>
        </x14:dataValidation>
        <x14:dataValidation type="list" allowBlank="1" showInputMessage="1" showErrorMessage="1" xr:uid="{00000000-0002-0000-0000-000008000000}">
          <x14:formula1>
            <xm:f>INDIRECT(Sheet1!$E$29)</xm:f>
          </x14:formula1>
          <xm:sqref>W12</xm:sqref>
        </x14:dataValidation>
        <x14:dataValidation type="list" allowBlank="1" showInputMessage="1" showErrorMessage="1" xr:uid="{00000000-0002-0000-0000-000009000000}">
          <x14:formula1>
            <xm:f>INDIRECT(Sheet1!$E$30)</xm:f>
          </x14:formula1>
          <xm:sqref>W13</xm:sqref>
        </x14:dataValidation>
        <x14:dataValidation type="list" allowBlank="1" showInputMessage="1" showErrorMessage="1" xr:uid="{00000000-0002-0000-0000-00000A000000}">
          <x14:formula1>
            <xm:f>INDIRECT(Sheet1!$E$31)</xm:f>
          </x14:formula1>
          <xm:sqref>W14</xm:sqref>
        </x14:dataValidation>
        <x14:dataValidation type="list" allowBlank="1" showInputMessage="1" showErrorMessage="1" xr:uid="{00000000-0002-0000-0000-00000B000000}">
          <x14:formula1>
            <xm:f>INDIRECT(Sheet1!$E$32)</xm:f>
          </x14:formula1>
          <xm:sqref>W15</xm:sqref>
        </x14:dataValidation>
        <x14:dataValidation type="list" allowBlank="1" showInputMessage="1" showErrorMessage="1" xr:uid="{00000000-0002-0000-0000-00000C000000}">
          <x14:formula1>
            <xm:f>INDIRECT(Sheet1!$E$33)</xm:f>
          </x14:formula1>
          <xm:sqref>W16</xm:sqref>
        </x14:dataValidation>
        <x14:dataValidation type="list" allowBlank="1" showInputMessage="1" showErrorMessage="1" xr:uid="{00000000-0002-0000-0000-00000D000000}">
          <x14:formula1>
            <xm:f>INDIRECT(Sheet1!$E$34)</xm:f>
          </x14:formula1>
          <xm:sqref>W17</xm:sqref>
        </x14:dataValidation>
        <x14:dataValidation type="list" allowBlank="1" showInputMessage="1" showErrorMessage="1" xr:uid="{00000000-0002-0000-0000-00000E000000}">
          <x14:formula1>
            <xm:f>INDIRECT(Sheet1!$E$35)</xm:f>
          </x14:formula1>
          <xm:sqref>W18</xm:sqref>
        </x14:dataValidation>
        <x14:dataValidation type="list" allowBlank="1" showInputMessage="1" showErrorMessage="1" xr:uid="{00000000-0002-0000-0000-00000F000000}">
          <x14:formula1>
            <xm:f>INDIRECT(Sheet1!$E$36)</xm:f>
          </x14:formula1>
          <xm:sqref>W19</xm:sqref>
        </x14:dataValidation>
        <x14:dataValidation type="list" allowBlank="1" showInputMessage="1" showErrorMessage="1" xr:uid="{00000000-0002-0000-0000-000010000000}">
          <x14:formula1>
            <xm:f>INDIRECT(Sheet1!$E$37)</xm:f>
          </x14:formula1>
          <xm:sqref>W20</xm:sqref>
        </x14:dataValidation>
        <x14:dataValidation type="list" allowBlank="1" showInputMessage="1" showErrorMessage="1" xr:uid="{00000000-0002-0000-0000-000011000000}">
          <x14:formula1>
            <xm:f>INDIRECT(Sheet1!$E$38)</xm:f>
          </x14:formula1>
          <xm:sqref>W21</xm:sqref>
        </x14:dataValidation>
        <x14:dataValidation type="list" allowBlank="1" showInputMessage="1" showErrorMessage="1" xr:uid="{00000000-0002-0000-0000-000012000000}">
          <x14:formula1>
            <xm:f>INDIRECT(Sheet1!$E$39)</xm:f>
          </x14:formula1>
          <xm:sqref>W22</xm:sqref>
        </x14:dataValidation>
        <x14:dataValidation type="list" allowBlank="1" showInputMessage="1" showErrorMessage="1" xr:uid="{00000000-0002-0000-0000-000013000000}">
          <x14:formula1>
            <xm:f>INDIRECT(Sheet1!$E$40)</xm:f>
          </x14:formula1>
          <xm:sqref>W23</xm:sqref>
        </x14:dataValidation>
        <x14:dataValidation type="list" allowBlank="1" showInputMessage="1" showErrorMessage="1" xr:uid="{00000000-0002-0000-0000-000014000000}">
          <x14:formula1>
            <xm:f>INDIRECT(Sheet1!$E$41)</xm:f>
          </x14:formula1>
          <xm:sqref>W24</xm:sqref>
        </x14:dataValidation>
        <x14:dataValidation type="list" allowBlank="1" showInputMessage="1" showErrorMessage="1" xr:uid="{00000000-0002-0000-0000-000015000000}">
          <x14:formula1>
            <xm:f>INDIRECT(Sheet1!$E$42)</xm:f>
          </x14:formula1>
          <xm:sqref>W25</xm:sqref>
        </x14:dataValidation>
        <x14:dataValidation type="list" allowBlank="1" showInputMessage="1" showErrorMessage="1" xr:uid="{00000000-0002-0000-0000-000016000000}">
          <x14:formula1>
            <xm:f>Sheet1!$A$2:$A$4</xm:f>
          </x14:formula1>
          <xm:sqref>Q5:Q6</xm:sqref>
        </x14:dataValidation>
        <x14:dataValidation type="list" allowBlank="1" showInputMessage="1" showErrorMessage="1" xr:uid="{00000000-0002-0000-0000-000017000000}">
          <x14:formula1>
            <xm:f>Sheet1!$A$3:$A$4</xm:f>
          </x14:formula1>
          <xm:sqref>Q7:Q25</xm:sqref>
        </x14:dataValidation>
        <x14:dataValidation type="list" allowBlank="1" showInputMessage="1" showErrorMessage="1" xr:uid="{00000000-0002-0000-0000-000018000000}">
          <x14:formula1>
            <xm:f>Sheet1!$U$2:$U$4</xm:f>
          </x14:formula1>
          <xm:sqref>T5:T25</xm:sqref>
        </x14:dataValidation>
        <x14:dataValidation type="list" allowBlank="1" showInputMessage="1" showErrorMessage="1" xr:uid="{00000000-0002-0000-0000-00001A000000}">
          <x14:formula1>
            <xm:f>Sheet1!$G$2:$G$4</xm:f>
          </x14:formula1>
          <xm:sqref>Y5:Y25</xm:sqref>
        </x14:dataValidation>
        <x14:dataValidation type="list" allowBlank="1" showInputMessage="1" showErrorMessage="1" xr:uid="{00000000-0002-0000-0000-00001B000000}">
          <x14:formula1>
            <xm:f>Sheet1!$I$2:$I$4</xm:f>
          </x14:formula1>
          <xm:sqref>AC5:AC6</xm:sqref>
        </x14:dataValidation>
        <x14:dataValidation type="list" allowBlank="1" showInputMessage="1" showErrorMessage="1" xr:uid="{00000000-0002-0000-0000-00001C000000}">
          <x14:formula1>
            <xm:f>Sheet1!$I$3:$I$4</xm:f>
          </x14:formula1>
          <xm:sqref>AC7:AC25</xm:sqref>
        </x14:dataValidation>
        <x14:dataValidation type="list" allowBlank="1" showInputMessage="1" showErrorMessage="1" xr:uid="{00000000-0002-0000-0000-00001D000000}">
          <x14:formula1>
            <xm:f>Sheet1!$K$2:$K$4</xm:f>
          </x14:formula1>
          <xm:sqref>AG5:AG25</xm:sqref>
        </x14:dataValidation>
        <x14:dataValidation type="list" allowBlank="1" showInputMessage="1" showErrorMessage="1" xr:uid="{00000000-0002-0000-0000-00001E000000}">
          <x14:formula1>
            <xm:f>Sheet1!$M$2:$M$10</xm:f>
          </x14:formula1>
          <xm:sqref>AH5:AH25</xm:sqref>
        </x14:dataValidation>
        <x14:dataValidation type="list" allowBlank="1" showInputMessage="1" showErrorMessage="1" xr:uid="{00000000-0002-0000-0000-00001F000000}">
          <x14:formula1>
            <xm:f>Sheet1!$O$2:$O$4</xm:f>
          </x14:formula1>
          <xm:sqref>AL5:AL25</xm:sqref>
        </x14:dataValidation>
        <x14:dataValidation type="list" allowBlank="1" showInputMessage="1" showErrorMessage="1" xr:uid="{00000000-0002-0000-0000-000020000000}">
          <x14:formula1>
            <xm:f>Sheet1!$Q$2:$Q$7</xm:f>
          </x14:formula1>
          <xm:sqref>AM5:AM25</xm:sqref>
        </x14:dataValidation>
        <x14:dataValidation type="list" allowBlank="1" showInputMessage="1" showErrorMessage="1" xr:uid="{00000000-0002-0000-0000-000021000000}">
          <x14:formula1>
            <xm:f>Sheet1!$S$2:$S$4</xm:f>
          </x14:formula1>
          <xm:sqref>AO5:AO25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42"/>
  <sheetViews>
    <sheetView workbookViewId="0">
      <selection activeCell="I2" sqref="I2"/>
    </sheetView>
  </sheetViews>
  <sheetFormatPr defaultColWidth="9" defaultRowHeight="14.25" x14ac:dyDescent="0.2"/>
  <cols>
    <col min="1" max="1" width="25.625" style="1" customWidth="1"/>
    <col min="2" max="2" width="9" style="2"/>
    <col min="5" max="5" width="15.125" customWidth="1"/>
    <col min="7" max="7" width="21.375" customWidth="1"/>
    <col min="9" max="9" width="25.625" customWidth="1"/>
    <col min="11" max="11" width="17.25" customWidth="1"/>
    <col min="13" max="13" width="17.25" customWidth="1"/>
    <col min="15" max="15" width="13" customWidth="1"/>
    <col min="17" max="17" width="56.625" customWidth="1"/>
    <col min="19" max="19" width="13" customWidth="1"/>
    <col min="21" max="22" width="18" customWidth="1"/>
    <col min="24" max="24" width="13" customWidth="1"/>
  </cols>
  <sheetData>
    <row r="1" spans="1:24" ht="14.25" customHeight="1" x14ac:dyDescent="0.25">
      <c r="A1" s="3" t="s">
        <v>89</v>
      </c>
      <c r="B1" s="4" t="s">
        <v>90</v>
      </c>
      <c r="C1" s="5" t="s">
        <v>23</v>
      </c>
      <c r="D1" s="5" t="s">
        <v>90</v>
      </c>
      <c r="E1" s="5" t="s">
        <v>91</v>
      </c>
      <c r="F1" s="6" t="s">
        <v>92</v>
      </c>
      <c r="G1" s="6" t="s">
        <v>93</v>
      </c>
      <c r="H1" s="6" t="s">
        <v>92</v>
      </c>
      <c r="I1" s="3" t="s">
        <v>89</v>
      </c>
      <c r="J1" s="5" t="s">
        <v>90</v>
      </c>
      <c r="K1" s="5" t="s">
        <v>31</v>
      </c>
      <c r="L1" s="6" t="s">
        <v>92</v>
      </c>
      <c r="M1" s="5" t="s">
        <v>94</v>
      </c>
      <c r="N1" s="5" t="s">
        <v>90</v>
      </c>
      <c r="O1" s="5" t="s">
        <v>95</v>
      </c>
      <c r="P1" s="5" t="s">
        <v>90</v>
      </c>
      <c r="Q1" s="5" t="s">
        <v>94</v>
      </c>
      <c r="R1" s="5" t="s">
        <v>90</v>
      </c>
      <c r="S1" s="5" t="s">
        <v>36</v>
      </c>
      <c r="T1" s="5" t="s">
        <v>90</v>
      </c>
      <c r="U1" s="6" t="s">
        <v>21</v>
      </c>
      <c r="V1" s="6" t="s">
        <v>92</v>
      </c>
      <c r="W1" s="5" t="s">
        <v>96</v>
      </c>
      <c r="X1" s="5" t="s">
        <v>97</v>
      </c>
    </row>
    <row r="2" spans="1:24" ht="14.25" customHeight="1" x14ac:dyDescent="0.25">
      <c r="A2" s="4" t="s">
        <v>98</v>
      </c>
      <c r="B2" s="4">
        <v>0.5</v>
      </c>
      <c r="C2" s="5" t="s">
        <v>99</v>
      </c>
      <c r="D2" s="5">
        <v>2</v>
      </c>
      <c r="E2" s="5" t="s">
        <v>100</v>
      </c>
      <c r="F2" s="5">
        <v>2.5</v>
      </c>
      <c r="G2" s="6" t="s">
        <v>68</v>
      </c>
      <c r="H2" s="5">
        <v>1</v>
      </c>
      <c r="I2" s="5" t="s">
        <v>98</v>
      </c>
      <c r="J2" s="5">
        <v>0.5</v>
      </c>
      <c r="K2" s="5" t="s">
        <v>101</v>
      </c>
      <c r="L2" s="5">
        <v>0.5</v>
      </c>
      <c r="M2" s="5" t="s">
        <v>102</v>
      </c>
      <c r="N2" s="5">
        <v>4</v>
      </c>
      <c r="O2" s="5" t="s">
        <v>101</v>
      </c>
      <c r="P2" s="5">
        <v>0.5</v>
      </c>
      <c r="Q2" s="5" t="s">
        <v>103</v>
      </c>
      <c r="R2" s="5">
        <v>5</v>
      </c>
      <c r="S2" s="5" t="s">
        <v>104</v>
      </c>
      <c r="T2" s="5">
        <v>0.5</v>
      </c>
      <c r="U2" s="5" t="s">
        <v>64</v>
      </c>
      <c r="V2" s="5">
        <v>1</v>
      </c>
      <c r="W2" s="9" t="s">
        <v>105</v>
      </c>
      <c r="X2" s="10"/>
    </row>
    <row r="3" spans="1:24" ht="15" x14ac:dyDescent="0.25">
      <c r="A3" s="3" t="s">
        <v>61</v>
      </c>
      <c r="B3" s="4">
        <v>1</v>
      </c>
      <c r="C3" s="5" t="s">
        <v>65</v>
      </c>
      <c r="D3" s="5">
        <v>1.5</v>
      </c>
      <c r="E3" s="5" t="s">
        <v>106</v>
      </c>
      <c r="F3" s="5">
        <v>1.5</v>
      </c>
      <c r="G3" s="6" t="s">
        <v>107</v>
      </c>
      <c r="H3" s="5">
        <v>0.5</v>
      </c>
      <c r="I3" s="3" t="s">
        <v>61</v>
      </c>
      <c r="J3" s="5">
        <v>1</v>
      </c>
      <c r="K3" s="5" t="s">
        <v>108</v>
      </c>
      <c r="L3" s="5">
        <v>1</v>
      </c>
      <c r="M3" s="5" t="s">
        <v>109</v>
      </c>
      <c r="N3" s="5">
        <v>3</v>
      </c>
      <c r="O3" s="5" t="s">
        <v>108</v>
      </c>
      <c r="P3" s="5">
        <v>1</v>
      </c>
      <c r="Q3" s="5" t="s">
        <v>110</v>
      </c>
      <c r="R3" s="5">
        <v>2</v>
      </c>
      <c r="S3" s="5" t="s">
        <v>111</v>
      </c>
      <c r="T3" s="5">
        <v>0.5</v>
      </c>
      <c r="U3" s="6" t="s">
        <v>112</v>
      </c>
      <c r="V3" s="6">
        <v>1</v>
      </c>
      <c r="W3" s="9" t="s">
        <v>113</v>
      </c>
      <c r="X3" s="10"/>
    </row>
    <row r="4" spans="1:24" ht="15" x14ac:dyDescent="0.25">
      <c r="A4" s="4" t="s">
        <v>114</v>
      </c>
      <c r="B4" s="4">
        <v>0</v>
      </c>
      <c r="C4" s="5" t="s">
        <v>115</v>
      </c>
      <c r="D4" s="5">
        <v>1</v>
      </c>
      <c r="E4" s="5" t="s">
        <v>116</v>
      </c>
      <c r="F4" s="5">
        <v>0</v>
      </c>
      <c r="G4" s="6" t="s">
        <v>117</v>
      </c>
      <c r="H4" s="5">
        <v>0</v>
      </c>
      <c r="I4" s="5" t="s">
        <v>114</v>
      </c>
      <c r="J4" s="5">
        <v>0</v>
      </c>
      <c r="K4" s="5" t="s">
        <v>114</v>
      </c>
      <c r="L4" s="5">
        <v>0</v>
      </c>
      <c r="M4" s="5" t="s">
        <v>118</v>
      </c>
      <c r="N4" s="5">
        <v>2</v>
      </c>
      <c r="O4" s="5" t="s">
        <v>114</v>
      </c>
      <c r="P4" s="5">
        <v>0</v>
      </c>
      <c r="Q4" s="5" t="s">
        <v>119</v>
      </c>
      <c r="R4" s="5">
        <v>1</v>
      </c>
      <c r="S4" s="5" t="s">
        <v>114</v>
      </c>
      <c r="T4" s="5">
        <v>0</v>
      </c>
      <c r="U4" s="6" t="s">
        <v>117</v>
      </c>
      <c r="V4" s="6">
        <v>0</v>
      </c>
      <c r="W4" s="9" t="s">
        <v>120</v>
      </c>
      <c r="X4" s="10"/>
    </row>
    <row r="5" spans="1:24" ht="15" x14ac:dyDescent="0.25">
      <c r="A5" s="4"/>
      <c r="B5" s="4"/>
      <c r="C5" s="5" t="s">
        <v>114</v>
      </c>
      <c r="D5" s="5">
        <v>0</v>
      </c>
      <c r="E5" s="5" t="s">
        <v>121</v>
      </c>
      <c r="F5" s="5">
        <v>0</v>
      </c>
      <c r="G5" s="5"/>
      <c r="H5" s="5"/>
      <c r="I5" s="5"/>
      <c r="J5" s="5"/>
      <c r="K5" s="5"/>
      <c r="L5" s="5"/>
      <c r="M5" s="5" t="s">
        <v>122</v>
      </c>
      <c r="N5" s="5">
        <v>3</v>
      </c>
      <c r="O5" s="5"/>
      <c r="P5" s="5"/>
      <c r="Q5" s="5" t="s">
        <v>123</v>
      </c>
      <c r="R5" s="5">
        <v>2</v>
      </c>
      <c r="S5" s="5"/>
      <c r="T5" s="5"/>
      <c r="U5" s="5"/>
      <c r="V5" s="5"/>
      <c r="W5" s="9" t="s">
        <v>124</v>
      </c>
      <c r="X5" s="10">
        <v>70</v>
      </c>
    </row>
    <row r="6" spans="1:24" ht="15" x14ac:dyDescent="0.25">
      <c r="A6" s="4"/>
      <c r="B6" s="4"/>
      <c r="C6" s="5" t="s">
        <v>99</v>
      </c>
      <c r="D6" s="5">
        <v>2</v>
      </c>
      <c r="E6" s="5" t="s">
        <v>125</v>
      </c>
      <c r="F6" s="5">
        <v>0.5</v>
      </c>
      <c r="G6" s="5"/>
      <c r="H6" s="5"/>
      <c r="I6" s="5"/>
      <c r="J6" s="5"/>
      <c r="K6" s="5"/>
      <c r="L6" s="5"/>
      <c r="M6" s="5" t="s">
        <v>126</v>
      </c>
      <c r="N6" s="5">
        <v>2</v>
      </c>
      <c r="O6" s="5"/>
      <c r="P6" s="5"/>
      <c r="Q6" s="5" t="s">
        <v>127</v>
      </c>
      <c r="R6" s="5">
        <v>1</v>
      </c>
      <c r="S6" s="5"/>
      <c r="T6" s="5"/>
      <c r="U6" s="5"/>
      <c r="V6" s="5"/>
      <c r="W6" s="9" t="s">
        <v>128</v>
      </c>
      <c r="X6" s="10">
        <v>70</v>
      </c>
    </row>
    <row r="7" spans="1:24" ht="15" x14ac:dyDescent="0.25">
      <c r="A7" s="4"/>
      <c r="B7" s="4"/>
      <c r="C7" s="5" t="s">
        <v>65</v>
      </c>
      <c r="D7" s="5">
        <v>1.5</v>
      </c>
      <c r="E7" s="5" t="s">
        <v>114</v>
      </c>
      <c r="F7" s="5">
        <v>0</v>
      </c>
      <c r="G7" s="5"/>
      <c r="H7" s="5"/>
      <c r="I7" s="5"/>
      <c r="J7" s="5"/>
      <c r="K7" s="5"/>
      <c r="L7" s="5"/>
      <c r="M7" s="5" t="s">
        <v>129</v>
      </c>
      <c r="N7" s="5">
        <v>1</v>
      </c>
      <c r="O7" s="5"/>
      <c r="P7" s="5"/>
      <c r="Q7" s="5" t="s">
        <v>114</v>
      </c>
      <c r="R7" s="5">
        <v>0</v>
      </c>
      <c r="S7" s="5"/>
      <c r="T7" s="5"/>
      <c r="U7" s="5"/>
      <c r="V7" s="5"/>
      <c r="W7" s="9" t="s">
        <v>130</v>
      </c>
      <c r="X7" s="10">
        <v>70</v>
      </c>
    </row>
    <row r="8" spans="1:24" ht="15" x14ac:dyDescent="0.25">
      <c r="A8" s="4"/>
      <c r="B8" s="4"/>
      <c r="C8" s="5" t="s">
        <v>114</v>
      </c>
      <c r="D8" s="5">
        <v>0</v>
      </c>
      <c r="E8" s="5"/>
      <c r="F8" s="5"/>
      <c r="G8" s="5"/>
      <c r="H8" s="5"/>
      <c r="I8" s="5"/>
      <c r="J8" s="5"/>
      <c r="K8" s="5"/>
      <c r="L8" s="5"/>
      <c r="M8" s="5" t="s">
        <v>131</v>
      </c>
      <c r="N8" s="5">
        <v>2</v>
      </c>
      <c r="O8" s="5"/>
      <c r="P8" s="5"/>
      <c r="Q8" s="5"/>
      <c r="R8" s="5"/>
      <c r="S8" s="5"/>
      <c r="T8" s="5"/>
      <c r="U8" s="5"/>
      <c r="V8" s="5"/>
      <c r="W8" s="9" t="s">
        <v>132</v>
      </c>
      <c r="X8" s="10">
        <v>70</v>
      </c>
    </row>
    <row r="9" spans="1:24" ht="15" x14ac:dyDescent="0.25">
      <c r="A9" s="4"/>
      <c r="B9" s="4"/>
      <c r="C9" s="5" t="str">
        <f>IF(COUNTIF(论文级别,"中文核心")&lt;3,"有核心","无核心")</f>
        <v>有核心</v>
      </c>
      <c r="D9" s="5"/>
      <c r="E9" s="5"/>
      <c r="F9" s="5"/>
      <c r="G9" s="5"/>
      <c r="H9" s="5"/>
      <c r="I9" s="5"/>
      <c r="J9" s="5"/>
      <c r="K9" s="5"/>
      <c r="L9" s="5"/>
      <c r="M9" s="5" t="s">
        <v>133</v>
      </c>
      <c r="N9" s="5">
        <v>1</v>
      </c>
      <c r="O9" s="5"/>
      <c r="P9" s="5"/>
      <c r="Q9" s="5"/>
      <c r="R9" s="5"/>
      <c r="S9" s="5"/>
      <c r="T9" s="5"/>
      <c r="U9" s="5"/>
      <c r="V9" s="5"/>
    </row>
    <row r="10" spans="1:24" ht="15" x14ac:dyDescent="0.25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">
        <v>114</v>
      </c>
      <c r="N10" s="5">
        <v>0</v>
      </c>
      <c r="O10" s="5"/>
      <c r="P10" s="5"/>
      <c r="Q10" s="5"/>
      <c r="R10" s="5"/>
      <c r="S10" s="5"/>
      <c r="T10" s="5"/>
    </row>
    <row r="11" spans="1:24" ht="15" x14ac:dyDescent="0.25">
      <c r="A11" s="4"/>
      <c r="B11" s="4"/>
      <c r="C11" t="s">
        <v>99</v>
      </c>
      <c r="E11" s="5" t="s">
        <v>100</v>
      </c>
      <c r="F11" s="5">
        <v>2.5</v>
      </c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4" ht="15" x14ac:dyDescent="0.25">
      <c r="A12" s="4"/>
      <c r="B12" s="4"/>
      <c r="E12" s="5" t="s">
        <v>134</v>
      </c>
      <c r="F12" s="5">
        <v>1.5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4" ht="15" x14ac:dyDescent="0.2">
      <c r="E13" s="5" t="s">
        <v>116</v>
      </c>
      <c r="F13" s="5">
        <v>0</v>
      </c>
    </row>
    <row r="14" spans="1:24" ht="15" x14ac:dyDescent="0.2">
      <c r="E14" s="5" t="s">
        <v>125</v>
      </c>
      <c r="F14" s="5">
        <v>0.5</v>
      </c>
    </row>
    <row r="15" spans="1:24" ht="15" x14ac:dyDescent="0.2">
      <c r="E15" s="5" t="s">
        <v>114</v>
      </c>
      <c r="F15" s="5">
        <v>0</v>
      </c>
    </row>
    <row r="16" spans="1:24" ht="15" x14ac:dyDescent="0.2">
      <c r="E16" s="5"/>
      <c r="F16" s="5"/>
    </row>
    <row r="17" spans="5:6" ht="15" x14ac:dyDescent="0.2">
      <c r="E17" s="5"/>
      <c r="F17" s="5"/>
    </row>
    <row r="18" spans="5:6" ht="15" x14ac:dyDescent="0.2">
      <c r="E18" s="5" t="s">
        <v>100</v>
      </c>
      <c r="F18" s="5">
        <v>2.5</v>
      </c>
    </row>
    <row r="19" spans="5:6" ht="15" x14ac:dyDescent="0.2">
      <c r="E19" s="5" t="s">
        <v>134</v>
      </c>
      <c r="F19" s="5">
        <v>1.5</v>
      </c>
    </row>
    <row r="20" spans="5:6" ht="15" x14ac:dyDescent="0.2">
      <c r="E20" s="5" t="s">
        <v>125</v>
      </c>
      <c r="F20" s="5">
        <v>0.5</v>
      </c>
    </row>
    <row r="21" spans="5:6" ht="15" x14ac:dyDescent="0.2">
      <c r="E21" s="5" t="s">
        <v>114</v>
      </c>
      <c r="F21" s="5">
        <v>0</v>
      </c>
    </row>
    <row r="22" spans="5:6" ht="15" x14ac:dyDescent="0.2">
      <c r="E22" s="5"/>
      <c r="F22" s="5"/>
    </row>
    <row r="23" spans="5:6" ht="15" x14ac:dyDescent="0.2">
      <c r="E23" s="8" cm="1">
        <f t="array" ref="E23">IF(填报页!V6="SCI",IF(AND(COUNTIF(SCI分区,"JCR四区")&lt;1,COUNTIF(SCI分区,"JCR三区")&lt;2),"JCR分区",IF(OR((COUNTIF(SCI分区,"JCR三区")+COUNTIF(SCI分区,"JCR四区"))&gt;=2,COUNTIF(SCI分区,"JCR三区")&gt;=2),"无JCR三四区","无JCR四区")),填报页!V6)</f>
        <v>0</v>
      </c>
      <c r="F23" s="5"/>
    </row>
    <row r="24" spans="5:6" x14ac:dyDescent="0.2">
      <c r="E24" s="8">
        <f>IF(填报页!V7="SCI",IF(AND(COUNTIF(SCI分区,"JCR四区")&lt;1,COUNTIF(SCI分区,"JCR三区")&lt;2),"JCR分区",IF(OR((COUNTIF(SCI分区,"JCR三区")+COUNTIF(SCI分区,"JCR四区"))&gt;=2,COUNTIF(SCI分区,"JCR三区")&gt;=2),"无JCR三四区","无JCR四区")),填报页!V7)</f>
        <v>0</v>
      </c>
    </row>
    <row r="25" spans="5:6" x14ac:dyDescent="0.2">
      <c r="E25" s="8">
        <f>IF(填报页!V8="SCI",IF(AND(COUNTIF(SCI分区,"JCR四区")&lt;1,COUNTIF(SCI分区,"JCR三区")&lt;2),"JCR分区",IF(OR((COUNTIF(SCI分区,"JCR三区")+COUNTIF(SCI分区,"JCR四区"))&gt;=2,COUNTIF(SCI分区,"JCR三区")&gt;=2),"无JCR三四区","无JCR四区")),填报页!V8)</f>
        <v>0</v>
      </c>
    </row>
    <row r="26" spans="5:6" x14ac:dyDescent="0.2">
      <c r="E26" s="8">
        <f>IF(填报页!V9="SCI",IF(AND(COUNTIF(SCI分区,"JCR四区")&lt;1,COUNTIF(SCI分区,"JCR三区")&lt;2),"JCR分区",IF(OR((COUNTIF(SCI分区,"JCR三区")+COUNTIF(SCI分区,"JCR四区"))&gt;=2,COUNTIF(SCI分区,"JCR三区")&gt;=2),"无JCR三四区","无JCR四区")),填报页!V9)</f>
        <v>0</v>
      </c>
    </row>
    <row r="27" spans="5:6" x14ac:dyDescent="0.2">
      <c r="E27" s="8">
        <f>IF(填报页!V10="SCI",IF(AND(COUNTIF(SCI分区,"JCR四区")&lt;1,COUNTIF(SCI分区,"JCR三区")&lt;2),"JCR分区",IF(OR((COUNTIF(SCI分区,"JCR三区")+COUNTIF(SCI分区,"JCR四区"))&gt;=2,COUNTIF(SCI分区,"JCR三区")&gt;=2),"无JCR三四区","无JCR四区")),填报页!V10)</f>
        <v>0</v>
      </c>
    </row>
    <row r="28" spans="5:6" x14ac:dyDescent="0.2">
      <c r="E28" s="8">
        <f>IF(填报页!V11="SCI",IF(AND(COUNTIF(SCI分区,"JCR四区")&lt;1,COUNTIF(SCI分区,"JCR三区")&lt;2),"JCR分区",IF(OR((COUNTIF(SCI分区,"JCR三区")+COUNTIF(SCI分区,"JCR四区"))&gt;=2,COUNTIF(SCI分区,"JCR三区")&gt;=2),"无JCR三四区","无JCR四区")),填报页!V11)</f>
        <v>0</v>
      </c>
    </row>
    <row r="29" spans="5:6" x14ac:dyDescent="0.2">
      <c r="E29" s="8">
        <f>IF(填报页!V12="SCI",IF(AND(COUNTIF(SCI分区,"JCR四区")&lt;1,COUNTIF(SCI分区,"JCR三区")&lt;2),"JCR分区",IF(OR((COUNTIF(SCI分区,"JCR三区")+COUNTIF(SCI分区,"JCR四区"))&gt;=2,COUNTIF(SCI分区,"JCR三区")&gt;=2),"无JCR三四区","无JCR四区")),填报页!V12)</f>
        <v>0</v>
      </c>
    </row>
    <row r="30" spans="5:6" x14ac:dyDescent="0.2">
      <c r="E30" s="8">
        <f>IF(填报页!V13="SCI",IF(AND(COUNTIF(SCI分区,"JCR四区")&lt;1,COUNTIF(SCI分区,"JCR三区")&lt;2),"JCR分区",IF(OR((COUNTIF(SCI分区,"JCR三区")+COUNTIF(SCI分区,"JCR四区"))&gt;=2,COUNTIF(SCI分区,"JCR三区")&gt;=2),"无JCR三四区","无JCR四区")),填报页!V13)</f>
        <v>0</v>
      </c>
    </row>
    <row r="31" spans="5:6" x14ac:dyDescent="0.2">
      <c r="E31" s="8">
        <f>IF(填报页!V14="SCI",IF(AND(COUNTIF(SCI分区,"JCR四区")&lt;1,COUNTIF(SCI分区,"JCR三区")&lt;2),"JCR分区",IF(OR((COUNTIF(SCI分区,"JCR三区")+COUNTIF(SCI分区,"JCR四区"))&gt;=2,COUNTIF(SCI分区,"JCR三区")&gt;=2),"无JCR三四区","无JCR四区")),填报页!V14)</f>
        <v>0</v>
      </c>
    </row>
    <row r="32" spans="5:6" x14ac:dyDescent="0.2">
      <c r="E32" s="8">
        <f>IF(填报页!V15="SCI",IF(AND(COUNTIF(SCI分区,"JCR四区")&lt;1,COUNTIF(SCI分区,"JCR三区")&lt;2),"JCR分区",IF(OR((COUNTIF(SCI分区,"JCR三区")+COUNTIF(SCI分区,"JCR四区"))&gt;=2,COUNTIF(SCI分区,"JCR三区")&gt;=2),"无JCR三四区","无JCR四区")),填报页!V15)</f>
        <v>0</v>
      </c>
    </row>
    <row r="33" spans="5:5" x14ac:dyDescent="0.2">
      <c r="E33" s="8">
        <f>IF(填报页!V16="SCI",IF(AND(COUNTIF(SCI分区,"JCR四区")&lt;1,COUNTIF(SCI分区,"JCR三区")&lt;2),"JCR分区",IF(OR((COUNTIF(SCI分区,"JCR三区")+COUNTIF(SCI分区,"JCR四区"))&gt;=2,COUNTIF(SCI分区,"JCR三区")&gt;=2),"无JCR三四区","无JCR四区")),填报页!V16)</f>
        <v>0</v>
      </c>
    </row>
    <row r="34" spans="5:5" x14ac:dyDescent="0.2">
      <c r="E34" s="8">
        <f>IF(填报页!V17="SCI",IF(AND(COUNTIF(SCI分区,"JCR四区")&lt;1,COUNTIF(SCI分区,"JCR三区")&lt;2),"JCR分区",IF(OR((COUNTIF(SCI分区,"JCR三区")+COUNTIF(SCI分区,"JCR四区"))&gt;=2,COUNTIF(SCI分区,"JCR三区")&gt;=2),"无JCR三四区","无JCR四区")),填报页!V17)</f>
        <v>0</v>
      </c>
    </row>
    <row r="35" spans="5:5" x14ac:dyDescent="0.2">
      <c r="E35" s="8">
        <f>IF(填报页!V18="SCI",IF(AND(COUNTIF(SCI分区,"JCR四区")&lt;1,COUNTIF(SCI分区,"JCR三区")&lt;2),"JCR分区",IF(OR((COUNTIF(SCI分区,"JCR三区")+COUNTIF(SCI分区,"JCR四区"))&gt;=2,COUNTIF(SCI分区,"JCR三区")&gt;=2),"无JCR三四区","无JCR四区")),填报页!V18)</f>
        <v>0</v>
      </c>
    </row>
    <row r="36" spans="5:5" x14ac:dyDescent="0.2">
      <c r="E36" s="8">
        <f>IF(填报页!V19="SCI",IF(AND(COUNTIF(SCI分区,"JCR四区")&lt;1,COUNTIF(SCI分区,"JCR三区")&lt;2),"JCR分区",IF(OR((COUNTIF(SCI分区,"JCR三区")+COUNTIF(SCI分区,"JCR四区"))&gt;=2,COUNTIF(SCI分区,"JCR三区")&gt;=2),"无JCR三四区","无JCR四区")),填报页!V19)</f>
        <v>0</v>
      </c>
    </row>
    <row r="37" spans="5:5" x14ac:dyDescent="0.2">
      <c r="E37" s="8">
        <f>IF(填报页!V20="SCI",IF(AND(COUNTIF(SCI分区,"JCR四区")&lt;1,COUNTIF(SCI分区,"JCR三区")&lt;2),"JCR分区",IF(OR((COUNTIF(SCI分区,"JCR三区")+COUNTIF(SCI分区,"JCR四区"))&gt;=2,COUNTIF(SCI分区,"JCR三区")&gt;=2),"无JCR三四区","无JCR四区")),填报页!V20)</f>
        <v>0</v>
      </c>
    </row>
    <row r="38" spans="5:5" x14ac:dyDescent="0.2">
      <c r="E38" s="8">
        <f>IF(填报页!V21="SCI",IF(AND(COUNTIF(SCI分区,"JCR四区")&lt;1,COUNTIF(SCI分区,"JCR三区")&lt;2),"JCR分区",IF(OR((COUNTIF(SCI分区,"JCR三区")+COUNTIF(SCI分区,"JCR四区"))&gt;=2,COUNTIF(SCI分区,"JCR三区")&gt;=2),"无JCR三四区","无JCR四区")),填报页!V21)</f>
        <v>0</v>
      </c>
    </row>
    <row r="39" spans="5:5" x14ac:dyDescent="0.2">
      <c r="E39" s="8">
        <f>IF(填报页!V22="SCI",IF(AND(COUNTIF(SCI分区,"JCR四区")&lt;1,COUNTIF(SCI分区,"JCR三区")&lt;2),"JCR分区",IF(OR((COUNTIF(SCI分区,"JCR三区")+COUNTIF(SCI分区,"JCR四区"))&gt;=2,COUNTIF(SCI分区,"JCR三区")&gt;=2),"无JCR三四区","无JCR四区")),填报页!V22)</f>
        <v>0</v>
      </c>
    </row>
    <row r="40" spans="5:5" x14ac:dyDescent="0.2">
      <c r="E40" s="8">
        <f>IF(填报页!V23="SCI",IF(AND(COUNTIF(SCI分区,"JCR四区")&lt;1,COUNTIF(SCI分区,"JCR三区")&lt;2),"JCR分区",IF(OR((COUNTIF(SCI分区,"JCR三区")+COUNTIF(SCI分区,"JCR四区"))&gt;=2,COUNTIF(SCI分区,"JCR三区")&gt;=2),"无JCR三四区","无JCR四区")),填报页!V23)</f>
        <v>0</v>
      </c>
    </row>
    <row r="41" spans="5:5" x14ac:dyDescent="0.2">
      <c r="E41" s="8">
        <f>IF(填报页!V24="SCI",IF(AND(COUNTIF(SCI分区,"JCR四区")&lt;1,COUNTIF(SCI分区,"JCR三区")&lt;2),"JCR分区",IF(OR((COUNTIF(SCI分区,"JCR三区")+COUNTIF(SCI分区,"JCR四区"))&gt;=2,COUNTIF(SCI分区,"JCR三区")&gt;=2),"无JCR三四区","无JCR四区")),填报页!V24)</f>
        <v>0</v>
      </c>
    </row>
    <row r="42" spans="5:5" x14ac:dyDescent="0.2">
      <c r="E42" s="8">
        <f>IF(填报页!V25="SCI",IF(AND(COUNTIF(SCI分区,"JCR四区")&lt;1,COUNTIF(SCI分区,"JCR三区")&lt;2),"JCR分区",IF(OR((COUNTIF(SCI分区,"JCR三区")+COUNTIF(SCI分区,"JCR四区"))&gt;=2,COUNTIF(SCI分区,"JCR三区")&gt;=2),"无JCR三四区","无JCR四区")),填报页!V25)</f>
        <v>0</v>
      </c>
    </row>
  </sheetData>
  <sheetProtection algorithmName="SHA-512" hashValue="v/oaM/vPC01WEAolidhgeZ67Hlar/2X7Rj8AXnrvO+oR/4idW1RYkkWJ6fZLWpsBCx8V9EoZAkneK+2AJx+ytw==" saltValue="v5pqsdfDszyrBcX1vr0MvQ==" spinCount="100000" sheet="1" objects="1"/>
  <phoneticPr fontId="11" type="noConversion"/>
  <dataValidations count="1">
    <dataValidation type="list" allowBlank="1" showInputMessage="1" showErrorMessage="1" sqref="C11" xr:uid="{00000000-0002-0000-0100-000000000000}">
      <formula1>INDIRECT(核心判定)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11</vt:i4>
      </vt:variant>
    </vt:vector>
  </HeadingPairs>
  <TitlesOfParts>
    <vt:vector size="13" baseType="lpstr">
      <vt:lpstr>填报页</vt:lpstr>
      <vt:lpstr>Sheet1</vt:lpstr>
      <vt:lpstr>EI</vt:lpstr>
      <vt:lpstr>JCR分区</vt:lpstr>
      <vt:lpstr>SCI分区</vt:lpstr>
      <vt:lpstr>核心判定</vt:lpstr>
      <vt:lpstr>论文级别</vt:lpstr>
      <vt:lpstr>无</vt:lpstr>
      <vt:lpstr>无JCR三四区</vt:lpstr>
      <vt:lpstr>无JCR四区</vt:lpstr>
      <vt:lpstr>无核心</vt:lpstr>
      <vt:lpstr>有核心</vt:lpstr>
      <vt:lpstr>中文核心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Administrator</cp:lastModifiedBy>
  <dcterms:created xsi:type="dcterms:W3CDTF">2015-06-05T18:19:00Z</dcterms:created>
  <dcterms:modified xsi:type="dcterms:W3CDTF">2025-07-09T03:25:06Z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F9255C28FE024CEAA603FC92747AC30C_13</vt:lpwstr>
  </property>
  <property fmtid="{D5CDD505-2E9C-101B-9397-08002B2CF9AE}" pid="3" name="KSOProductBuildVer">
    <vt:lpwstr>2052-12.1.0.21915</vt:lpwstr>
  </property>
</Properties>
</file>