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10_文档\03_博士阶段\04_班委\2026年\奖学金\"/>
    </mc:Choice>
  </mc:AlternateContent>
  <xr:revisionPtr revIDLastSave="0" documentId="13_ncr:1_{4D4FA1A9-588E-41A6-8FE1-8C8BF0A2C0F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填报页" sheetId="1" r:id="rId1"/>
    <sheet name="Sheet1" sheetId="2" state="hidden" r:id="rId2"/>
    <sheet name="Sheet2" sheetId="3" state="hidden" r:id="rId3"/>
  </sheets>
  <definedNames>
    <definedName name="EI">Sheet1!#REF!</definedName>
    <definedName name="JCR分区">Sheet1!#REF!</definedName>
    <definedName name="SCI分区">填报页!$V$9:$V$28</definedName>
    <definedName name="核心判定">Sheet1!#REF!</definedName>
    <definedName name="论文级别">填报页!$U$9:$U$28</definedName>
    <definedName name="期刊论文">Sheet1!$D$2:$D$4</definedName>
    <definedName name="无">Sheet1!#REF!</definedName>
    <definedName name="无JCR三四区">Sheet1!#REF!</definedName>
    <definedName name="无JCR四区">Sheet1!#REF!</definedName>
    <definedName name="无核心">Sheet1!#REF!</definedName>
    <definedName name="有核心">Sheet1!#REF!</definedName>
    <definedName name="中文核心">Sheet1!#REF!</definedName>
    <definedName name="著作">Sheet1!$F$2:$F$6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" i="1" l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10" i="1"/>
  <c r="AE9" i="1"/>
  <c r="AK9" i="1"/>
  <c r="AQ9" i="1"/>
  <c r="AV6" i="1"/>
  <c r="AV7" i="1"/>
  <c r="AV9" i="1"/>
  <c r="AV5" i="1"/>
  <c r="K5" i="1" s="1"/>
  <c r="X9" i="1"/>
  <c r="AQ6" i="1"/>
  <c r="AQ7" i="1"/>
  <c r="AK6" i="1"/>
  <c r="AK7" i="1"/>
  <c r="AQ5" i="1"/>
  <c r="AK5" i="1"/>
  <c r="AE6" i="1"/>
  <c r="AE7" i="1"/>
  <c r="AE5" i="1"/>
  <c r="H5" i="1" s="1"/>
  <c r="X7" i="1"/>
  <c r="X6" i="1"/>
  <c r="X5" i="1"/>
  <c r="I9" i="1" l="1"/>
  <c r="J5" i="1"/>
  <c r="G5" i="1"/>
  <c r="L5" i="1" s="1"/>
  <c r="H9" i="1"/>
  <c r="K9" i="1"/>
  <c r="J9" i="1"/>
  <c r="G9" i="1"/>
  <c r="I5" i="1"/>
  <c r="L9" i="1" l="1"/>
</calcChain>
</file>

<file path=xl/sharedStrings.xml><?xml version="1.0" encoding="utf-8"?>
<sst xmlns="http://schemas.openxmlformats.org/spreadsheetml/2006/main" count="872" uniqueCount="435">
  <si>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</si>
  <si>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</si>
  <si>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专业名称</t>
    </r>
  </si>
  <si>
    <r>
      <rPr>
        <b/>
        <sz val="11"/>
        <color theme="1"/>
        <rFont val="宋体"/>
        <family val="3"/>
        <charset val="134"/>
      </rPr>
      <t>总分</t>
    </r>
  </si>
  <si>
    <t>论文状态</t>
  </si>
  <si>
    <r>
      <rPr>
        <sz val="11"/>
        <color theme="1"/>
        <rFont val="宋体"/>
        <family val="3"/>
        <charset val="134"/>
      </rPr>
      <t>论文级别</t>
    </r>
  </si>
  <si>
    <t>高水平论文加分</t>
  </si>
  <si>
    <t>支撑材料编号</t>
  </si>
  <si>
    <r>
      <rPr>
        <sz val="11"/>
        <color theme="1"/>
        <rFont val="宋体"/>
        <family val="3"/>
        <charset val="134"/>
      </rPr>
      <t>科技竞赛活动名称</t>
    </r>
  </si>
  <si>
    <r>
      <rPr>
        <sz val="11"/>
        <color theme="1"/>
        <rFont val="宋体"/>
        <family val="3"/>
        <charset val="134"/>
      </rPr>
      <t>科技竞赛获奖类型</t>
    </r>
  </si>
  <si>
    <r>
      <rPr>
        <sz val="11"/>
        <color theme="1"/>
        <rFont val="宋体"/>
        <family val="3"/>
        <charset val="134"/>
      </rPr>
      <t>获奖级别（国家级、省部级、校级）</t>
    </r>
  </si>
  <si>
    <r>
      <rPr>
        <sz val="11"/>
        <color theme="1"/>
        <rFont val="宋体"/>
        <family val="3"/>
        <charset val="134"/>
      </rPr>
      <t>外语考试类型</t>
    </r>
  </si>
  <si>
    <r>
      <rPr>
        <sz val="11"/>
        <color theme="1"/>
        <rFont val="宋体"/>
        <family val="3"/>
        <charset val="134"/>
      </rPr>
      <t>成绩取得日期</t>
    </r>
  </si>
  <si>
    <t>M1</t>
  </si>
  <si>
    <t>M2</t>
  </si>
  <si>
    <t>M3</t>
  </si>
  <si>
    <t>M4</t>
  </si>
  <si>
    <t>M5</t>
  </si>
  <si>
    <t>2019201699</t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</si>
  <si>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作者</t>
    </r>
  </si>
  <si>
    <t xml:space="preserve">正式发表(含online) </t>
  </si>
  <si>
    <t>EI</t>
  </si>
  <si>
    <t>高水平EI论文</t>
  </si>
  <si>
    <t>获授权的发明专利</t>
  </si>
  <si>
    <t>导师第1作者、本人第2作者</t>
  </si>
  <si>
    <t>个人</t>
  </si>
  <si>
    <t>省部级竞赛二等奖</t>
  </si>
  <si>
    <t>雅思≥6.5</t>
  </si>
  <si>
    <t>2</t>
  </si>
  <si>
    <r>
      <rPr>
        <sz val="11"/>
        <color theme="1"/>
        <rFont val="宋体"/>
        <family val="3"/>
        <charset val="134"/>
      </rPr>
      <t>作者排名</t>
    </r>
  </si>
  <si>
    <r>
      <rPr>
        <sz val="11"/>
        <color theme="1"/>
        <rFont val="宋体"/>
        <family val="3"/>
        <charset val="134"/>
      </rPr>
      <t>对应分值</t>
    </r>
  </si>
  <si>
    <t>对应分值</t>
  </si>
  <si>
    <t>专利类别</t>
  </si>
  <si>
    <r>
      <rPr>
        <sz val="11"/>
        <color theme="1"/>
        <rFont val="宋体"/>
        <family val="3"/>
        <charset val="134"/>
      </rPr>
      <t>获奖级别</t>
    </r>
  </si>
  <si>
    <r>
      <rPr>
        <sz val="11"/>
        <color theme="1"/>
        <rFont val="宋体"/>
        <family val="3"/>
        <charset val="134"/>
      </rPr>
      <t>科研荣誉类型</t>
    </r>
  </si>
  <si>
    <r>
      <rPr>
        <sz val="11"/>
        <color theme="1"/>
        <rFont val="等线"/>
        <family val="3"/>
        <charset val="134"/>
      </rPr>
      <t>年级</t>
    </r>
  </si>
  <si>
    <r>
      <rPr>
        <sz val="11"/>
        <color theme="1"/>
        <rFont val="等线"/>
        <family val="3"/>
        <charset val="134"/>
      </rPr>
      <t>对应课程分值</t>
    </r>
  </si>
  <si>
    <r>
      <rPr>
        <sz val="11"/>
        <color theme="1"/>
        <rFont val="宋体"/>
        <family val="3"/>
        <charset val="134"/>
      </rPr>
      <t>导师第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作者、本人第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作者</t>
    </r>
  </si>
  <si>
    <t>SCI</t>
  </si>
  <si>
    <r>
      <rPr>
        <sz val="11"/>
        <color theme="1"/>
        <rFont val="宋体"/>
        <family val="3"/>
        <charset val="134"/>
      </rPr>
      <t>团队</t>
    </r>
  </si>
  <si>
    <r>
      <rPr>
        <sz val="11"/>
        <color theme="1"/>
        <rFont val="宋体"/>
        <family val="3"/>
        <charset val="134"/>
      </rPr>
      <t>国际竞赛一等奖</t>
    </r>
  </si>
  <si>
    <r>
      <rPr>
        <sz val="11"/>
        <color theme="1"/>
        <rFont val="宋体"/>
        <family val="3"/>
        <charset val="134"/>
      </rPr>
      <t>全国类荣誉称号</t>
    </r>
  </si>
  <si>
    <r>
      <rPr>
        <sz val="11"/>
        <color theme="1"/>
        <rFont val="宋体"/>
        <family val="3"/>
        <charset val="134"/>
      </rPr>
      <t>雅思≥</t>
    </r>
    <r>
      <rPr>
        <sz val="11"/>
        <color theme="1"/>
        <rFont val="Times New Roman"/>
        <family val="1"/>
      </rPr>
      <t>6.5</t>
    </r>
  </si>
  <si>
    <t>2021硕士</t>
  </si>
  <si>
    <t>获授权的实用新型专利</t>
  </si>
  <si>
    <r>
      <rPr>
        <sz val="11"/>
        <color theme="1"/>
        <rFont val="宋体"/>
        <family val="3"/>
        <charset val="134"/>
      </rPr>
      <t>个人</t>
    </r>
  </si>
  <si>
    <r>
      <rPr>
        <sz val="11"/>
        <color theme="1"/>
        <rFont val="宋体"/>
        <family val="3"/>
        <charset val="134"/>
      </rPr>
      <t>国际竞赛二等奖</t>
    </r>
  </si>
  <si>
    <r>
      <rPr>
        <sz val="11"/>
        <color theme="1"/>
        <rFont val="宋体"/>
        <family val="3"/>
        <charset val="134"/>
      </rPr>
      <t>省部类荣誉称号</t>
    </r>
  </si>
  <si>
    <r>
      <rPr>
        <sz val="11"/>
        <color theme="1"/>
        <rFont val="宋体"/>
        <family val="3"/>
        <charset val="134"/>
      </rPr>
      <t>托福≥</t>
    </r>
    <r>
      <rPr>
        <sz val="11"/>
        <color theme="1"/>
        <rFont val="Times New Roman"/>
        <family val="1"/>
      </rPr>
      <t>90</t>
    </r>
  </si>
  <si>
    <t>已录用</t>
  </si>
  <si>
    <t>2020硕士</t>
  </si>
  <si>
    <r>
      <rPr>
        <sz val="11"/>
        <color theme="1"/>
        <rFont val="宋体"/>
        <family val="3"/>
        <charset val="134"/>
      </rPr>
      <t>无</t>
    </r>
  </si>
  <si>
    <t>无</t>
  </si>
  <si>
    <r>
      <rPr>
        <sz val="11"/>
        <color theme="1"/>
        <rFont val="宋体"/>
        <family val="3"/>
        <charset val="134"/>
      </rPr>
      <t>国际竞赛三等奖</t>
    </r>
  </si>
  <si>
    <r>
      <rPr>
        <sz val="11"/>
        <color theme="1"/>
        <rFont val="宋体"/>
        <family val="3"/>
        <charset val="134"/>
      </rPr>
      <t>成都市或相当城市市级类荣誉称号</t>
    </r>
  </si>
  <si>
    <t>2021博士</t>
  </si>
  <si>
    <r>
      <rPr>
        <sz val="11"/>
        <color theme="1"/>
        <rFont val="宋体"/>
        <family val="3"/>
        <charset val="134"/>
      </rPr>
      <t>全国竞赛一等奖</t>
    </r>
  </si>
  <si>
    <r>
      <rPr>
        <sz val="11"/>
        <color theme="1"/>
        <rFont val="宋体"/>
        <family val="3"/>
        <charset val="134"/>
      </rPr>
      <t>参加境外国际会议并获得优秀论文称号</t>
    </r>
  </si>
  <si>
    <t>2020博士</t>
  </si>
  <si>
    <r>
      <rPr>
        <sz val="11"/>
        <color theme="1"/>
        <rFont val="宋体"/>
        <family val="3"/>
        <charset val="134"/>
      </rPr>
      <t>全国竞赛二等奖</t>
    </r>
  </si>
  <si>
    <t>参加一级学会及以上会议或境内国际会议并获得优秀论文称号</t>
  </si>
  <si>
    <t>2019博士</t>
  </si>
  <si>
    <r>
      <rPr>
        <sz val="11"/>
        <color theme="1"/>
        <rFont val="宋体"/>
        <family val="3"/>
        <charset val="134"/>
      </rPr>
      <t>全国竞赛三等奖</t>
    </r>
  </si>
  <si>
    <t>2018博士</t>
  </si>
  <si>
    <r>
      <rPr>
        <sz val="11"/>
        <color theme="1"/>
        <rFont val="宋体"/>
        <family val="3"/>
        <charset val="134"/>
      </rPr>
      <t>省部级竞赛一等奖</t>
    </r>
  </si>
  <si>
    <t>2017博士</t>
  </si>
  <si>
    <r>
      <rPr>
        <sz val="11"/>
        <color theme="1"/>
        <rFont val="宋体"/>
        <family val="3"/>
        <charset val="134"/>
      </rPr>
      <t>省部级竞赛二等奖</t>
    </r>
  </si>
  <si>
    <r>
      <rPr>
        <sz val="11"/>
        <color theme="1"/>
        <rFont val="宋体"/>
        <family val="3"/>
        <charset val="134"/>
      </rPr>
      <t>科技发明</t>
    </r>
    <r>
      <rPr>
        <sz val="11"/>
        <color theme="1"/>
        <rFont val="Times New Roman"/>
        <family val="1"/>
      </rPr>
      <t>M2</t>
    </r>
    <phoneticPr fontId="9" type="noConversion"/>
  </si>
  <si>
    <r>
      <rPr>
        <sz val="11"/>
        <color theme="1"/>
        <rFont val="宋体"/>
        <family val="3"/>
        <charset val="134"/>
      </rPr>
      <t>各类学科竞赛</t>
    </r>
    <r>
      <rPr>
        <sz val="11"/>
        <color theme="1"/>
        <rFont val="Times New Roman"/>
        <family val="1"/>
      </rPr>
      <t>M3</t>
    </r>
    <phoneticPr fontId="9" type="noConversion"/>
  </si>
  <si>
    <r>
      <rPr>
        <sz val="11"/>
        <color theme="1"/>
        <rFont val="宋体"/>
        <family val="3"/>
        <charset val="134"/>
      </rPr>
      <t>各类科研荣誉</t>
    </r>
    <r>
      <rPr>
        <sz val="11"/>
        <color theme="1"/>
        <rFont val="Times New Roman"/>
        <family val="1"/>
      </rPr>
      <t>M4</t>
    </r>
    <phoneticPr fontId="9" type="noConversion"/>
  </si>
  <si>
    <r>
      <rPr>
        <sz val="11"/>
        <color theme="1"/>
        <rFont val="宋体"/>
        <family val="3"/>
        <charset val="134"/>
      </rPr>
      <t>出国外语加分</t>
    </r>
    <r>
      <rPr>
        <sz val="11"/>
        <color theme="1"/>
        <rFont val="Times New Roman"/>
        <family val="1"/>
      </rPr>
      <t>M5</t>
    </r>
    <phoneticPr fontId="9" type="noConversion"/>
  </si>
  <si>
    <t>M5-1</t>
    <phoneticPr fontId="9" type="noConversion"/>
  </si>
  <si>
    <t>M4-1</t>
    <phoneticPr fontId="9" type="noConversion"/>
  </si>
  <si>
    <t>M3-1</t>
    <phoneticPr fontId="9" type="noConversion"/>
  </si>
  <si>
    <t>M2-1</t>
    <phoneticPr fontId="9" type="noConversion"/>
  </si>
  <si>
    <t>M1-1</t>
    <phoneticPr fontId="9" type="noConversion"/>
  </si>
  <si>
    <t>M1-2</t>
    <phoneticPr fontId="9" type="noConversion"/>
  </si>
  <si>
    <t>M1-3</t>
  </si>
  <si>
    <t>1739318XXXX</t>
    <phoneticPr fontId="9" type="noConversion"/>
  </si>
  <si>
    <t>期刊论文</t>
  </si>
  <si>
    <t>著作</t>
  </si>
  <si>
    <t>成果类别</t>
    <phoneticPr fontId="9" type="noConversion"/>
  </si>
  <si>
    <t>无</t>
    <phoneticPr fontId="9" type="noConversion"/>
  </si>
  <si>
    <t>著作</t>
    <phoneticPr fontId="9" type="noConversion"/>
  </si>
  <si>
    <r>
      <rPr>
        <sz val="11"/>
        <color theme="1"/>
        <rFont val="宋体"/>
        <family val="3"/>
        <charset val="134"/>
      </rPr>
      <t>独著</t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</si>
  <si>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作者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合著</t>
    </r>
    <r>
      <rPr>
        <sz val="11"/>
        <color theme="1"/>
        <rFont val="Times New Roman"/>
        <family val="1"/>
      </rPr>
      <t>)</t>
    </r>
    <phoneticPr fontId="9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</si>
  <si>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作者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合著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</si>
  <si>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作者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合著</t>
    </r>
    <r>
      <rPr>
        <sz val="11"/>
        <color theme="1"/>
        <rFont val="Times New Roman"/>
        <family val="1"/>
      </rPr>
      <t>)</t>
    </r>
  </si>
  <si>
    <t>其他</t>
    <phoneticPr fontId="9" type="noConversion"/>
  </si>
  <si>
    <t>学科</t>
  </si>
  <si>
    <t>期刊</t>
  </si>
  <si>
    <t>预警</t>
  </si>
  <si>
    <t>备注</t>
    <phoneticPr fontId="14" type="noConversion"/>
  </si>
  <si>
    <t>材料科学</t>
  </si>
  <si>
    <t>Metals</t>
  </si>
  <si>
    <t>低</t>
  </si>
  <si>
    <t>2020年</t>
    <phoneticPr fontId="14" type="noConversion"/>
  </si>
  <si>
    <t>Materials</t>
    <phoneticPr fontId="14" type="noConversion"/>
  </si>
  <si>
    <t>JOURNAL OF NANOSCIENCE AND NANOTECHNOLOGY</t>
    <phoneticPr fontId="9" type="noConversion"/>
  </si>
  <si>
    <t>地球科学</t>
  </si>
  <si>
    <t>Minerals</t>
    <phoneticPr fontId="14" type="noConversion"/>
  </si>
  <si>
    <t>Atmosphere</t>
    <phoneticPr fontId="14" type="noConversion"/>
  </si>
  <si>
    <t>工程技术</t>
  </si>
  <si>
    <t>Artificial Cells Nanomedicine and Biotechnology</t>
  </si>
  <si>
    <t>高</t>
  </si>
  <si>
    <t>Advances in Civil Engineering</t>
  </si>
  <si>
    <t>中</t>
  </si>
  <si>
    <t>INTERNATIONAL JOURNAL OF ENERGY RESEARCH</t>
  </si>
  <si>
    <t>MATHEMATICAL PROBLEMS IN ENGINEERING</t>
  </si>
  <si>
    <t>SENSORS</t>
    <phoneticPr fontId="14" type="noConversion"/>
  </si>
  <si>
    <t>Energies</t>
  </si>
  <si>
    <t>Applied Sciences-Basel</t>
  </si>
  <si>
    <t>Polymers</t>
  </si>
  <si>
    <t>Electronics</t>
  </si>
  <si>
    <t>COMPLEXITY</t>
  </si>
  <si>
    <t>Desalination and Water Treatment</t>
  </si>
  <si>
    <t>化学</t>
  </si>
  <si>
    <t>International Journal of Electrochemical Science</t>
    <phoneticPr fontId="14" type="noConversion"/>
  </si>
  <si>
    <t>Catalysts</t>
  </si>
  <si>
    <t>MOLECULES</t>
  </si>
  <si>
    <t>NATURAL PRODUCT RESEARCH</t>
  </si>
  <si>
    <t>ZEITSCHRIFT FUR KRISTALLOGRAPHIE-NEW CRYSTAL STRUCTURES</t>
  </si>
  <si>
    <t>环境科学与生态学</t>
  </si>
  <si>
    <t>Sustainability</t>
  </si>
  <si>
    <t>Water</t>
  </si>
  <si>
    <t>计算机科学</t>
  </si>
  <si>
    <t>IEEE Access</t>
  </si>
  <si>
    <t>农林科学</t>
  </si>
  <si>
    <t>Agronomy-Basel</t>
  </si>
  <si>
    <t>生物学</t>
  </si>
  <si>
    <t>JOURNAL OF CELLULAR BIOCHEMISTRY</t>
    <phoneticPr fontId="14" type="noConversion"/>
  </si>
  <si>
    <t>JOURNAL OF CELLULAR PHYSIOLOGY</t>
  </si>
  <si>
    <t>BIOSCIENCE REPORTS</t>
  </si>
  <si>
    <t>Biomed Research International</t>
  </si>
  <si>
    <t>BIOFACTORS</t>
  </si>
  <si>
    <t>Plants-Basel</t>
  </si>
  <si>
    <t>Cells</t>
  </si>
  <si>
    <t>数学</t>
  </si>
  <si>
    <t>Boundary Value Problems</t>
  </si>
  <si>
    <t>Advances in Difference Equations</t>
  </si>
  <si>
    <t>JOURNAL OF INEQUALITIES AND APPLICATIONS</t>
  </si>
  <si>
    <t>Mathematics</t>
  </si>
  <si>
    <t>医学</t>
  </si>
  <si>
    <t>European Review for Medical and Pharmacological Sciences</t>
  </si>
  <si>
    <t>International Journal of Clinical and Experimental Pathology</t>
  </si>
  <si>
    <t>MEDICINE</t>
  </si>
  <si>
    <t>International Journal of Clinical and Experimental Medicine</t>
    <phoneticPr fontId="14" type="noConversion"/>
  </si>
  <si>
    <t>BIOMEDICINE &amp; PHARMACOTHERAPY</t>
  </si>
  <si>
    <t>EXPERIMENTAL AND MOLECULAR PATHOLOGY</t>
  </si>
  <si>
    <t>BRAZILIAN JOURNAL OF MEDICAL AND BIOLOGICAL RESEARCH</t>
  </si>
  <si>
    <t>Cancer Biomarkers</t>
    <phoneticPr fontId="14" type="noConversion"/>
  </si>
  <si>
    <t>INTERNATIONAL JOURNAL OF IMMUNOPATHOLOGY AND PHARMACOLOGY</t>
  </si>
  <si>
    <t>ONCOLOGY RESEARCH</t>
  </si>
  <si>
    <t>American Journal of Cancer Research</t>
  </si>
  <si>
    <t>MEDICAL SCIENCE MONITOR</t>
  </si>
  <si>
    <t>Oncology Letters</t>
  </si>
  <si>
    <t>Experimental and Therapeutic Medicine</t>
  </si>
  <si>
    <t>OncoTargets and Therapy</t>
  </si>
  <si>
    <t>ONCOLOGY REPORTS</t>
  </si>
  <si>
    <t>Molecular Medicine Reports</t>
  </si>
  <si>
    <t>INTERNATIONAL JOURNAL OF MOLECULAR MEDICINE</t>
  </si>
  <si>
    <t>JOURNAL OF INTERNATIONAL MEDICAL RESEARCH</t>
  </si>
  <si>
    <t>American Journal of Translational Research</t>
  </si>
  <si>
    <t>Journal of Biomaterials and Tissue Engineering</t>
    <phoneticPr fontId="14" type="noConversion"/>
  </si>
  <si>
    <t>Aging-US</t>
  </si>
  <si>
    <t>LIFE SCIENCES</t>
  </si>
  <si>
    <t>Journal of Clinical Medicine</t>
  </si>
  <si>
    <t>International Journal of Environmental Research and Public Health</t>
    <phoneticPr fontId="14" type="noConversion"/>
  </si>
  <si>
    <t>Acta Medica Mediterranea</t>
  </si>
  <si>
    <t>综合性期刊</t>
  </si>
  <si>
    <t>Symmetry-Basel</t>
  </si>
  <si>
    <t>Complexity</t>
  </si>
  <si>
    <t>2021年</t>
    <phoneticPr fontId="14" type="noConversion"/>
  </si>
  <si>
    <t>Shock and Vibration</t>
    <phoneticPr fontId="14" type="noConversion"/>
  </si>
  <si>
    <t>Biomedicines</t>
  </si>
  <si>
    <t>Microprocessors and Microsystems</t>
  </si>
  <si>
    <t>Scientific Programming</t>
  </si>
  <si>
    <t>BioFactors</t>
  </si>
  <si>
    <t>Mitochondrial DNA Part B-Resources</t>
  </si>
  <si>
    <t>Frontiers in Molecular Biosciences</t>
  </si>
  <si>
    <t>Frontiers in Cell and Developmental Biology</t>
  </si>
  <si>
    <t>Life-Basel</t>
  </si>
  <si>
    <t>Biology-Basel</t>
  </si>
  <si>
    <t>Discrete Dynamics in Nature and Society</t>
  </si>
  <si>
    <t>AIMS Mathematics</t>
  </si>
  <si>
    <t>Journal of Mathematics</t>
  </si>
  <si>
    <t>Pharmazie</t>
  </si>
  <si>
    <t>Molecular Therapy-Nucleic Acids</t>
  </si>
  <si>
    <t>Experimental and Molecular Pathology</t>
  </si>
  <si>
    <t>Journal of Cellular and Molecular Medicine</t>
  </si>
  <si>
    <t>Journal of International Medical Research</t>
    <phoneticPr fontId="14" type="noConversion"/>
  </si>
  <si>
    <t>Journal of Cancer</t>
  </si>
  <si>
    <t>Medical Science Monitor</t>
  </si>
  <si>
    <t>Cancer Management and Research</t>
  </si>
  <si>
    <t>Cancer Cell International</t>
  </si>
  <si>
    <t>World Journal of Clinical Cases</t>
  </si>
  <si>
    <t>Annals of Palliative Medicine</t>
  </si>
  <si>
    <t>International Journal of General Medicine</t>
    <phoneticPr fontId="14" type="noConversion"/>
  </si>
  <si>
    <t>Frontiers in Medicine</t>
  </si>
  <si>
    <t>Journal of Personalized Medicine</t>
  </si>
  <si>
    <t>Healthcare</t>
  </si>
  <si>
    <t>Diagnostics</t>
  </si>
  <si>
    <t>Vaccines</t>
  </si>
  <si>
    <t>TEXTILE RESEARCH JOURNAL</t>
  </si>
  <si>
    <t>2023年</t>
    <phoneticPr fontId="14" type="noConversion"/>
  </si>
  <si>
    <t>GEOFLUIDS</t>
  </si>
  <si>
    <t>FRONTIERS IN EARTH SCIENCE</t>
  </si>
  <si>
    <t>JOURNAL OF INDUSTRIAL AND MANAGEMENT OPTIMIZATION</t>
  </si>
  <si>
    <t>AEROSPACE</t>
  </si>
  <si>
    <t>BUILDINGS</t>
  </si>
  <si>
    <t>COMPUTATIONAL AND MATHEMATICAL METHODS IN MEDICINE</t>
  </si>
  <si>
    <t>ENERGY REPORTS</t>
  </si>
  <si>
    <t>MACHINES</t>
  </si>
  <si>
    <t>INORGANIC AND NANO-METAL CHEMISTRY</t>
  </si>
  <si>
    <t>JOURNAL OF STRUCTURAL CHEMISTRY</t>
  </si>
  <si>
    <t>INTERNATIONAL JOURNAL OF ELECTROCHEMICAL SCIENCE</t>
  </si>
  <si>
    <t>FRONTIERS IN ENVIRONMENTAL SCIENCE</t>
  </si>
  <si>
    <t>MICROPROCESSORS AND MICROSYSTEMS</t>
  </si>
  <si>
    <t>INTERNATIONAL JOURNAL OF CONTROL AUTOMATION AND SYSTEMS</t>
  </si>
  <si>
    <t>MOBILE INFORMATION SYSTEMS</t>
  </si>
  <si>
    <t>经济学</t>
  </si>
  <si>
    <t>ECONOMIC RESEARCH-EKONOMSKA ISTRAZIVANJA</t>
  </si>
  <si>
    <t>FOOD SCIENCE AND TECHNOLOGY</t>
  </si>
  <si>
    <t>JOURNAL OF ENVIRONMENTAL AND PUBLIC HEALTH</t>
  </si>
  <si>
    <t>PHARMAZIE</t>
  </si>
  <si>
    <t>PSYCHIATRIA DANUBINA</t>
  </si>
  <si>
    <t>ACTA MEDICA MEDITERRANEA</t>
  </si>
  <si>
    <t>AMERICAN JOURNAL OF TRANSLATIONAL RESEARCH</t>
  </si>
  <si>
    <t>JOURNAL OF BIOMATERIALS AND TISSUE ENGINEERING</t>
  </si>
  <si>
    <t>JOURNAL OF CLINICAL LABORATORY ANALYSIS</t>
  </si>
  <si>
    <t>WORLD JOURNAL OF CLINICAL CASES</t>
  </si>
  <si>
    <t>FRONTIERS IN SURGERY</t>
  </si>
  <si>
    <t>CANCERS</t>
  </si>
  <si>
    <t>引用操纵</t>
  </si>
  <si>
    <t>2024年</t>
  </si>
  <si>
    <t>2072-6694</t>
  </si>
  <si>
    <t>DIAGNOSTICS</t>
  </si>
  <si>
    <t>2075-4418</t>
  </si>
  <si>
    <t>ENVIRONMENTAL SCIENCE AND POLLUTION RESEARCH</t>
  </si>
  <si>
    <t>引用操纵、论文工厂</t>
  </si>
  <si>
    <t>0944-1344</t>
  </si>
  <si>
    <t>FUEL</t>
  </si>
  <si>
    <t>0016-2361</t>
  </si>
  <si>
    <t>JOURNAL OF CLINICAL MEDICINE</t>
  </si>
  <si>
    <t>2077-0383</t>
  </si>
  <si>
    <t>JOURNAL OF PERSONALIZED MEDICINE</t>
  </si>
  <si>
    <t>2075-4426</t>
  </si>
  <si>
    <t>RADIOLOGIA MEDICA</t>
  </si>
  <si>
    <t>0033-8362</t>
  </si>
  <si>
    <t>BIOENGINEERED</t>
  </si>
  <si>
    <t>论文工厂</t>
  </si>
  <si>
    <t>2165-5979</t>
  </si>
  <si>
    <t>CONNECTION SCIENCE</t>
  </si>
  <si>
    <t>0954-0091</t>
  </si>
  <si>
    <t>MULTIMEDIA TOOLS AND APPLICATIONS</t>
  </si>
  <si>
    <t>1380-7501</t>
  </si>
  <si>
    <t>0353-5053</t>
  </si>
  <si>
    <t>JOURNAL OF BIOBASED MATERIALS AND BIOENERGY</t>
  </si>
  <si>
    <t>论文工厂、中国作者占比畸高</t>
  </si>
  <si>
    <t>1556-6560</t>
  </si>
  <si>
    <t>2157-9083</t>
  </si>
  <si>
    <t>JOURNAL OF BIOMEDICAL NANOTECHNOLOGY</t>
  </si>
  <si>
    <t>1550-7033</t>
  </si>
  <si>
    <t>JOURNAL OF NANOELECTRONICS AND OPTOELECTRONICS</t>
  </si>
  <si>
    <t>1555-130X</t>
  </si>
  <si>
    <t>JOURNAL OF SENSORS</t>
  </si>
  <si>
    <t>1687-725X</t>
  </si>
  <si>
    <t>MATERIALS EXPRESS</t>
  </si>
  <si>
    <t>2158-5849</t>
  </si>
  <si>
    <t>SCIENCE OF ADVANCED MATERIALS</t>
  </si>
  <si>
    <t>1947-2935</t>
  </si>
  <si>
    <t>ALTERNATIVE THERAPIES IN HEALTH AND MEDICINE</t>
  </si>
  <si>
    <t>中国作者占比畸高</t>
  </si>
  <si>
    <t>1078-6791</t>
  </si>
  <si>
    <t>CMES-COMPUTER MODELING IN ENGINEERING &amp; SCIENCES</t>
  </si>
  <si>
    <t>1526-1492</t>
  </si>
  <si>
    <t>EXPERIMENTAL AND THERAPEUTIC MEDICINE</t>
  </si>
  <si>
    <t>1792-0981</t>
  </si>
  <si>
    <t>FRONTIERS IN ENERGY RESEARCH</t>
  </si>
  <si>
    <t>2296-598X</t>
  </si>
  <si>
    <t>MATHEMATICAL BIOSCIENCES AND ENGINEERING</t>
  </si>
  <si>
    <t>1547-1063</t>
  </si>
  <si>
    <t>TROPICAL JOURNAL OF PHARMACEUTICAL RESEARCH</t>
  </si>
  <si>
    <t>1596-5996</t>
  </si>
  <si>
    <t>Wireless Personal Communications</t>
  </si>
  <si>
    <t>2025年</t>
    <phoneticPr fontId="14" type="noConversion"/>
  </si>
  <si>
    <t>0929-6212</t>
  </si>
  <si>
    <t>Natural Resources Forum</t>
  </si>
  <si>
    <t>0165-0203</t>
  </si>
  <si>
    <t>Computers &amp; Electrical Engineering</t>
  </si>
  <si>
    <t>0045-7906</t>
  </si>
  <si>
    <t>NUMERICAL HEAT TRANSFER PART A-APPLICATIONS</t>
  </si>
  <si>
    <t>1040-7782</t>
  </si>
  <si>
    <t>SCALABLE COMPUTING-PRACTICE AND EXPERIENCE</t>
  </si>
  <si>
    <t>1895-1767</t>
  </si>
  <si>
    <t>Advanced Science Letters</t>
  </si>
  <si>
    <t>1936-6612</t>
  </si>
  <si>
    <t>美国</t>
  </si>
  <si>
    <r>
      <rPr>
        <sz val="11"/>
        <color rgb="FF000000"/>
        <rFont val="宋体"/>
        <family val="2"/>
        <charset val="134"/>
      </rPr>
      <t>黑名单</t>
    </r>
    <phoneticPr fontId="14" type="noConversion"/>
  </si>
  <si>
    <t>Advances in Materials Science And Engineering</t>
  </si>
  <si>
    <t>1687-8434</t>
  </si>
  <si>
    <t>英国</t>
  </si>
  <si>
    <t>Advances in Mechanical Engineering</t>
  </si>
  <si>
    <t>1687-8140</t>
  </si>
  <si>
    <t>2076-3417</t>
  </si>
  <si>
    <t>瑞士</t>
  </si>
  <si>
    <t>1076-2787</t>
  </si>
  <si>
    <t>2169-3536</t>
  </si>
  <si>
    <t xml:space="preserve">Information-An International Interdisciplinary Journal </t>
  </si>
  <si>
    <t>1343-4500</t>
  </si>
  <si>
    <t>日本</t>
  </si>
  <si>
    <t>International Journal of Nonlinear Sciences and Numerical Simulation</t>
  </si>
  <si>
    <t>1565-1339</t>
  </si>
  <si>
    <t>德国</t>
  </si>
  <si>
    <t>Journal of Applied Mathematics</t>
  </si>
  <si>
    <t>1110-757X</t>
  </si>
  <si>
    <t>Journal of Fuel Cell Science And Technology</t>
  </si>
  <si>
    <t>1550-624X</t>
  </si>
  <si>
    <t>Journal of Function Spaces</t>
  </si>
  <si>
    <t>2314-8896</t>
  </si>
  <si>
    <t>Journal of The Society Of Leather Technologists and Chemists</t>
  </si>
  <si>
    <t>0144-0322</t>
  </si>
  <si>
    <t>Journal of Theoretical &amp; Computational Chemistry</t>
  </si>
  <si>
    <t>0219-6336</t>
  </si>
  <si>
    <t>新加坡</t>
  </si>
  <si>
    <t>Lasers in Engineering</t>
  </si>
  <si>
    <t>0898-1507</t>
  </si>
  <si>
    <t>Mathematical Problems in Engineering</t>
  </si>
  <si>
    <t>1024-123X</t>
  </si>
  <si>
    <t>Plos Onesensors</t>
  </si>
  <si>
    <t>1932-6203</t>
  </si>
  <si>
    <t>Przeglad Elektrotechniczny (Electrical Review)</t>
  </si>
  <si>
    <t>0033-2097</t>
  </si>
  <si>
    <t>波兰</t>
  </si>
  <si>
    <t>Revista Tecnica De La Facultad De Ingenieria Universidad Del Zulia</t>
  </si>
  <si>
    <t>0254-0770</t>
  </si>
  <si>
    <t>委内瑞拉</t>
  </si>
  <si>
    <t>South African Journal of Chemistry-Suid-Afrikaanse Tydskrif Vir Chemie</t>
  </si>
  <si>
    <t>0379-4350</t>
  </si>
  <si>
    <t>南非</t>
  </si>
  <si>
    <t>2071-1050</t>
  </si>
  <si>
    <t>2073-8994</t>
  </si>
  <si>
    <t>Advanced Materials Research</t>
  </si>
  <si>
    <t>1022-6680</t>
  </si>
  <si>
    <t>Applied Mechanics and Materials</t>
  </si>
  <si>
    <t>1660-9336</t>
  </si>
  <si>
    <t>Key Engineering Materials</t>
  </si>
  <si>
    <t>1662-9795</t>
  </si>
  <si>
    <t>Material Research Innovations</t>
  </si>
  <si>
    <t>1432-8917</t>
  </si>
  <si>
    <t>Materials Research Forum</t>
  </si>
  <si>
    <t>1662-9760</t>
  </si>
  <si>
    <t>Materials Research Proceedings</t>
  </si>
  <si>
    <t>2474-395X</t>
  </si>
  <si>
    <t>Processes</t>
    <phoneticPr fontId="9" type="noConversion"/>
  </si>
  <si>
    <t>系数</t>
    <phoneticPr fontId="9" type="noConversion"/>
  </si>
  <si>
    <t>论文级别</t>
  </si>
  <si>
    <t>SCI</t>
    <phoneticPr fontId="9" type="noConversion"/>
  </si>
  <si>
    <t>EI</t>
    <phoneticPr fontId="9" type="noConversion"/>
  </si>
  <si>
    <t>中文核心</t>
    <phoneticPr fontId="9" type="noConversion"/>
  </si>
  <si>
    <t>分值</t>
  </si>
  <si>
    <t>分值</t>
    <phoneticPr fontId="9" type="noConversion"/>
  </si>
  <si>
    <t>JCR一区</t>
  </si>
  <si>
    <r>
      <t>JCR</t>
    </r>
    <r>
      <rPr>
        <sz val="11"/>
        <color theme="1"/>
        <rFont val="宋体"/>
        <family val="3"/>
        <charset val="134"/>
      </rPr>
      <t>二区</t>
    </r>
    <phoneticPr fontId="9" type="noConversion"/>
  </si>
  <si>
    <r>
      <t>JCR</t>
    </r>
    <r>
      <rPr>
        <sz val="11"/>
        <color theme="1"/>
        <rFont val="宋体"/>
        <family val="3"/>
        <charset val="134"/>
      </rPr>
      <t>三区</t>
    </r>
    <phoneticPr fontId="9" type="noConversion"/>
  </si>
  <si>
    <r>
      <t>JCR</t>
    </r>
    <r>
      <rPr>
        <sz val="11"/>
        <color theme="1"/>
        <rFont val="宋体"/>
        <family val="3"/>
        <charset val="134"/>
      </rPr>
      <t>四区</t>
    </r>
    <phoneticPr fontId="9" type="noConversion"/>
  </si>
  <si>
    <r>
      <rPr>
        <sz val="11"/>
        <color theme="1"/>
        <rFont val="宋体"/>
        <family val="3"/>
        <charset val="134"/>
      </rPr>
      <t>著作</t>
    </r>
    <r>
      <rPr>
        <sz val="11"/>
        <color theme="1"/>
        <rFont val="宋体"/>
        <family val="1"/>
        <charset val="134"/>
      </rPr>
      <t>排名</t>
    </r>
    <phoneticPr fontId="9" type="noConversion"/>
  </si>
  <si>
    <t>著作分值</t>
    <phoneticPr fontId="9" type="noConversion"/>
  </si>
  <si>
    <r>
      <rPr>
        <sz val="11"/>
        <color theme="1"/>
        <rFont val="宋体"/>
        <family val="3"/>
        <charset val="134"/>
      </rPr>
      <t>正式发表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含</t>
    </r>
    <r>
      <rPr>
        <sz val="11"/>
        <color theme="1"/>
        <rFont val="Times New Roman"/>
        <family val="1"/>
      </rPr>
      <t xml:space="preserve">online) </t>
    </r>
  </si>
  <si>
    <r>
      <rPr>
        <sz val="11"/>
        <color theme="1"/>
        <rFont val="宋体"/>
        <family val="3"/>
        <charset val="134"/>
      </rPr>
      <t>论文状态</t>
    </r>
    <phoneticPr fontId="9" type="noConversion"/>
  </si>
  <si>
    <r>
      <rPr>
        <sz val="11"/>
        <color theme="1"/>
        <rFont val="宋体"/>
        <family val="3"/>
        <charset val="134"/>
      </rPr>
      <t>系数</t>
    </r>
    <phoneticPr fontId="9" type="noConversion"/>
  </si>
  <si>
    <r>
      <rPr>
        <sz val="11"/>
        <color theme="1"/>
        <rFont val="宋体"/>
        <family val="3"/>
        <charset val="134"/>
      </rPr>
      <t>已录用</t>
    </r>
    <phoneticPr fontId="9" type="noConversion"/>
  </si>
  <si>
    <t>JCR二区</t>
  </si>
  <si>
    <t>期刊论文</t>
    <phoneticPr fontId="9" type="noConversion"/>
  </si>
  <si>
    <r>
      <rPr>
        <sz val="11"/>
        <color theme="1"/>
        <rFont val="宋体"/>
        <family val="3"/>
        <charset val="134"/>
      </rPr>
      <t>导师第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作者、本人第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作者</t>
    </r>
    <phoneticPr fontId="9" type="noConversion"/>
  </si>
  <si>
    <t>Heterogeneous multivariate time series imputation by transformer model with missing position encoding</t>
  </si>
  <si>
    <t>第2作者(合著)</t>
  </si>
  <si>
    <t>第1作者</t>
  </si>
  <si>
    <t>Expert Systems with Applications</t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</si>
  <si>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</si>
  <si>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电话</t>
    </r>
  </si>
  <si>
    <r>
      <rPr>
        <b/>
        <sz val="11"/>
        <color theme="1"/>
        <rFont val="宋体"/>
        <family val="3"/>
        <charset val="134"/>
      </rPr>
      <t>导师</t>
    </r>
  </si>
  <si>
    <r>
      <rPr>
        <b/>
        <sz val="11"/>
        <color theme="1"/>
        <rFont val="宋体"/>
        <family val="3"/>
        <charset val="134"/>
      </rPr>
      <t>学术成果计分</t>
    </r>
    <phoneticPr fontId="9" type="noConversion"/>
  </si>
  <si>
    <r>
      <rPr>
        <sz val="11"/>
        <color theme="1"/>
        <rFont val="宋体"/>
        <family val="3"/>
        <charset val="134"/>
      </rPr>
      <t>全部作者</t>
    </r>
  </si>
  <si>
    <r>
      <rPr>
        <sz val="11"/>
        <color theme="1"/>
        <rFont val="宋体"/>
        <family val="3"/>
        <charset val="134"/>
      </rPr>
      <t>本人排名</t>
    </r>
  </si>
  <si>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 xml:space="preserve">, </t>
    </r>
    <r>
      <rPr>
        <sz val="11"/>
        <color theme="1"/>
        <rFont val="宋体"/>
        <family val="3"/>
        <charset val="134"/>
      </rPr>
      <t>卷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期</t>
    </r>
    <r>
      <rPr>
        <sz val="11"/>
        <color theme="1"/>
        <rFont val="Times New Roman"/>
        <family val="1"/>
      </rPr>
      <t xml:space="preserve">): </t>
    </r>
    <r>
      <rPr>
        <sz val="11"/>
        <color theme="1"/>
        <rFont val="宋体"/>
        <family val="3"/>
        <charset val="134"/>
      </rPr>
      <t>页码范围</t>
    </r>
  </si>
  <si>
    <r>
      <rPr>
        <sz val="11"/>
        <color theme="1"/>
        <rFont val="宋体"/>
        <family val="3"/>
        <charset val="134"/>
      </rPr>
      <t>论文状态</t>
    </r>
  </si>
  <si>
    <r>
      <rPr>
        <sz val="11"/>
        <color theme="1"/>
        <rFont val="宋体"/>
        <family val="3"/>
        <charset val="134"/>
      </rPr>
      <t>支撑材料编号</t>
    </r>
  </si>
  <si>
    <r>
      <rPr>
        <sz val="11"/>
        <color theme="1"/>
        <rFont val="宋体"/>
        <family val="3"/>
        <charset val="134"/>
      </rPr>
      <t>专利名称</t>
    </r>
  </si>
  <si>
    <r>
      <rPr>
        <sz val="11"/>
        <color theme="1"/>
        <rFont val="宋体"/>
        <family val="3"/>
        <charset val="134"/>
      </rPr>
      <t>专利授权日期</t>
    </r>
  </si>
  <si>
    <r>
      <rPr>
        <sz val="11"/>
        <color theme="1"/>
        <rFont val="宋体"/>
        <family val="3"/>
        <charset val="134"/>
      </rPr>
      <t>获奖证书日期</t>
    </r>
  </si>
  <si>
    <r>
      <rPr>
        <sz val="11"/>
        <color theme="1"/>
        <rFont val="宋体"/>
        <family val="3"/>
        <charset val="134"/>
      </rPr>
      <t>成果名称</t>
    </r>
  </si>
  <si>
    <r>
      <rPr>
        <sz val="11"/>
        <color theme="1"/>
        <rFont val="宋体"/>
        <family val="3"/>
        <charset val="134"/>
      </rPr>
      <t>荣誉称号日期</t>
    </r>
  </si>
  <si>
    <r>
      <rPr>
        <sz val="11"/>
        <color theme="1"/>
        <rFont val="宋体"/>
        <family val="3"/>
        <charset val="134"/>
      </rPr>
      <t>成绩有效截止期</t>
    </r>
  </si>
  <si>
    <r>
      <rPr>
        <sz val="11"/>
        <color theme="1"/>
        <rFont val="宋体"/>
        <family val="3"/>
        <charset val="134"/>
      </rPr>
      <t>缺陷尺寸对铝合金疲劳性能的影响研究</t>
    </r>
  </si>
  <si>
    <r>
      <rPr>
        <sz val="11"/>
        <color theme="1"/>
        <rFont val="宋体"/>
        <family val="3"/>
        <charset val="134"/>
      </rPr>
      <t>期刊论文</t>
    </r>
  </si>
  <si>
    <r>
      <rPr>
        <sz val="11"/>
        <color theme="1"/>
        <rFont val="宋体"/>
        <family val="3"/>
        <charset val="134"/>
      </rPr>
      <t>张三</t>
    </r>
    <r>
      <rPr>
        <sz val="11"/>
        <color theme="1"/>
        <rFont val="Times New Roman"/>
        <family val="1"/>
      </rPr>
      <t xml:space="preserve">,
</t>
    </r>
    <r>
      <rPr>
        <sz val="11"/>
        <color theme="1"/>
        <rFont val="宋体"/>
        <family val="3"/>
        <charset val="134"/>
      </rPr>
      <t>李四</t>
    </r>
    <r>
      <rPr>
        <sz val="11"/>
        <color theme="1"/>
        <rFont val="Times New Roman"/>
        <family val="1"/>
      </rPr>
      <t xml:space="preserve">,
</t>
    </r>
    <r>
      <rPr>
        <sz val="11"/>
        <color theme="1"/>
        <rFont val="宋体"/>
        <family val="3"/>
        <charset val="134"/>
      </rPr>
      <t>王五</t>
    </r>
    <r>
      <rPr>
        <sz val="11"/>
        <color theme="1"/>
        <rFont val="Times New Roman"/>
        <family val="1"/>
      </rPr>
      <t xml:space="preserve">,
</t>
    </r>
    <r>
      <rPr>
        <sz val="11"/>
        <color theme="1"/>
        <rFont val="宋体"/>
        <family val="3"/>
        <charset val="134"/>
      </rPr>
      <t>赵六</t>
    </r>
  </si>
  <si>
    <r>
      <rPr>
        <sz val="11"/>
        <color theme="1"/>
        <rFont val="Times New Roman"/>
        <family val="3"/>
        <charset val="134"/>
      </rPr>
      <t>正式发表</t>
    </r>
    <r>
      <rPr>
        <sz val="11"/>
        <color theme="1"/>
        <rFont val="Times New Roman"/>
        <family val="1"/>
      </rPr>
      <t>(</t>
    </r>
    <r>
      <rPr>
        <sz val="11"/>
        <color theme="1"/>
        <rFont val="Times New Roman"/>
        <family val="3"/>
        <charset val="134"/>
      </rPr>
      <t>含</t>
    </r>
    <r>
      <rPr>
        <sz val="11"/>
        <color theme="1"/>
        <rFont val="Times New Roman"/>
        <family val="1"/>
      </rPr>
      <t xml:space="preserve">online) </t>
    </r>
  </si>
  <si>
    <r>
      <rPr>
        <sz val="11"/>
        <color theme="1"/>
        <rFont val="宋体"/>
        <family val="3"/>
        <charset val="134"/>
      </rPr>
      <t>一种铁路交通道轨液压弯轨器</t>
    </r>
  </si>
  <si>
    <r>
      <rPr>
        <sz val="11"/>
        <color theme="1"/>
        <rFont val="宋体"/>
        <family val="3"/>
        <charset val="134"/>
      </rPr>
      <t>第十三届全国研究生数学建模竞赛</t>
    </r>
  </si>
  <si>
    <r>
      <rPr>
        <sz val="11"/>
        <color theme="1"/>
        <rFont val="宋体"/>
        <family val="3"/>
        <charset val="134"/>
      </rPr>
      <t>有限数据下的结构疲劳断裂性能研究</t>
    </r>
  </si>
  <si>
    <t>2025, 271: 126435.</t>
  </si>
  <si>
    <t>智能制造装备轻量化结构优化与工程应用</t>
  </si>
  <si>
    <r>
      <rPr>
        <sz val="11"/>
        <color theme="1"/>
        <rFont val="宋体"/>
        <family val="1"/>
        <charset val="134"/>
      </rPr>
      <t>机械工程学报</t>
    </r>
    <phoneticPr fontId="9" type="noConversion"/>
  </si>
  <si>
    <t>Coatings</t>
    <phoneticPr fontId="9" type="noConversion"/>
  </si>
  <si>
    <t>已出版</t>
  </si>
  <si>
    <t>已出版</t>
    <phoneticPr fontId="9" type="noConversion"/>
  </si>
  <si>
    <t>单项得分</t>
  </si>
  <si>
    <t>单项得分</t>
    <phoneticPr fontId="9" type="noConversion"/>
  </si>
  <si>
    <r>
      <rPr>
        <sz val="12"/>
        <color theme="1"/>
        <rFont val="宋体"/>
        <family val="3"/>
        <charset val="134"/>
      </rPr>
      <t>张三</t>
    </r>
  </si>
  <si>
    <r>
      <rPr>
        <sz val="12"/>
        <color theme="1"/>
        <rFont val="宋体"/>
        <family val="3"/>
        <charset val="134"/>
      </rPr>
      <t>车辆工程</t>
    </r>
  </si>
  <si>
    <r>
      <rPr>
        <sz val="12"/>
        <color theme="1"/>
        <rFont val="宋体"/>
        <family val="3"/>
        <charset val="134"/>
      </rPr>
      <t>李四</t>
    </r>
    <phoneticPr fontId="9" type="noConversion"/>
  </si>
  <si>
    <r>
      <rPr>
        <sz val="11"/>
        <rFont val="宋体"/>
        <family val="1"/>
        <charset val="134"/>
      </rPr>
      <t>示例-</t>
    </r>
    <r>
      <rPr>
        <sz val="11"/>
        <rFont val="Times New Roman"/>
        <family val="1"/>
      </rPr>
      <t>1</t>
    </r>
    <phoneticPr fontId="9" type="noConversion"/>
  </si>
  <si>
    <r>
      <rPr>
        <sz val="11"/>
        <color theme="1"/>
        <rFont val="宋体"/>
        <family val="3"/>
        <charset val="134"/>
      </rPr>
      <t>科研论著</t>
    </r>
    <r>
      <rPr>
        <sz val="11"/>
        <color theme="1"/>
        <rFont val="Times New Roman"/>
        <family val="1"/>
      </rPr>
      <t>M1</t>
    </r>
    <phoneticPr fontId="9" type="noConversion"/>
  </si>
  <si>
    <t>论著</t>
    <phoneticPr fontId="9" type="noConversion"/>
  </si>
  <si>
    <t>论著类别</t>
    <phoneticPr fontId="9" type="noConversion"/>
  </si>
  <si>
    <t>科研论著、科技发明、学科竞赛、科研荣誉及出国外语</t>
    <phoneticPr fontId="9" type="noConversion"/>
  </si>
  <si>
    <t>高水平SCI、EI论文加分</t>
    <phoneticPr fontId="9" type="noConversion"/>
  </si>
  <si>
    <t>2025,47(05):32-55</t>
    <phoneticPr fontId="9" type="noConversion"/>
  </si>
  <si>
    <r>
      <t xml:space="preserve">期刊全名
</t>
    </r>
    <r>
      <rPr>
        <sz val="11"/>
        <color rgb="FFFF0000"/>
        <rFont val="宋体"/>
        <family val="3"/>
        <charset val="134"/>
      </rPr>
      <t>（不得使用缩写）</t>
    </r>
    <phoneticPr fontId="9" type="noConversion"/>
  </si>
  <si>
    <t>专利类别（发明专利、实用新型专利）</t>
    <phoneticPr fontId="9" type="noConversion"/>
  </si>
  <si>
    <t>本人排名</t>
    <phoneticPr fontId="9" type="noConversion"/>
  </si>
  <si>
    <r>
      <t>&lt;—</t>
    </r>
    <r>
      <rPr>
        <sz val="14"/>
        <rFont val="黑体"/>
        <family val="3"/>
        <charset val="134"/>
      </rPr>
      <t>以下浅灰色区域为</t>
    </r>
    <r>
      <rPr>
        <sz val="14"/>
        <color rgb="FFFF0000"/>
        <rFont val="黑体"/>
        <family val="1"/>
        <charset val="134"/>
      </rPr>
      <t>学术成果自动计分</t>
    </r>
    <r>
      <rPr>
        <sz val="14"/>
        <rFont val="黑体"/>
        <family val="3"/>
        <charset val="134"/>
      </rPr>
      <t>部分</t>
    </r>
    <r>
      <rPr>
        <sz val="14"/>
        <color rgb="FFFF0000"/>
        <rFont val="黑体"/>
        <family val="1"/>
        <charset val="134"/>
      </rPr>
      <t>（请勿填写或修改）—&gt;</t>
    </r>
    <phoneticPr fontId="9" type="noConversion"/>
  </si>
  <si>
    <r>
      <t>学号、姓名、专业、电话、导师等在</t>
    </r>
    <r>
      <rPr>
        <sz val="14"/>
        <color rgb="FFFF0000"/>
        <rFont val="黑体"/>
        <family val="3"/>
        <charset val="134"/>
      </rPr>
      <t>序号1所在行</t>
    </r>
    <r>
      <rPr>
        <sz val="14"/>
        <color theme="1"/>
        <rFont val="黑体"/>
        <family val="3"/>
        <charset val="134"/>
      </rPr>
      <t>填写即可
&lt;—以下浅绿色区域为基本信息填写部分（</t>
    </r>
    <r>
      <rPr>
        <sz val="14"/>
        <color rgb="FFFF0000"/>
        <rFont val="黑体"/>
        <family val="3"/>
        <charset val="134"/>
      </rPr>
      <t>务必按示例填写完整</t>
    </r>
    <r>
      <rPr>
        <sz val="14"/>
        <color theme="1"/>
        <rFont val="黑体"/>
        <family val="3"/>
        <charset val="134"/>
      </rPr>
      <t>）—&gt;</t>
    </r>
    <phoneticPr fontId="9" type="noConversion"/>
  </si>
  <si>
    <r>
      <rPr>
        <sz val="11"/>
        <color theme="1"/>
        <rFont val="宋体"/>
        <family val="3"/>
        <charset val="134"/>
      </rPr>
      <t>序号</t>
    </r>
    <r>
      <rPr>
        <sz val="11"/>
        <color theme="1"/>
        <rFont val="Times New Roman"/>
        <family val="1"/>
      </rPr>
      <t>1</t>
    </r>
    <phoneticPr fontId="9" type="noConversion"/>
  </si>
  <si>
    <r>
      <t>若有</t>
    </r>
    <r>
      <rPr>
        <sz val="14"/>
        <color rgb="FFFF0000"/>
        <rFont val="黑体"/>
        <family val="3"/>
        <charset val="134"/>
      </rPr>
      <t>导师第1作者、本人第2作者</t>
    </r>
    <r>
      <rPr>
        <sz val="14"/>
        <color theme="1"/>
        <rFont val="黑体"/>
        <family val="3"/>
        <charset val="134"/>
      </rPr>
      <t>论文请在</t>
    </r>
    <r>
      <rPr>
        <sz val="14"/>
        <color rgb="FFFF0000"/>
        <rFont val="黑体"/>
        <family val="3"/>
        <charset val="134"/>
      </rPr>
      <t>序号1所在行</t>
    </r>
    <r>
      <rPr>
        <sz val="14"/>
        <color theme="1"/>
        <rFont val="黑体"/>
        <family val="3"/>
        <charset val="134"/>
      </rPr>
      <t>填写；若有</t>
    </r>
    <r>
      <rPr>
        <sz val="14"/>
        <rFont val="黑体"/>
        <family val="3"/>
        <charset val="134"/>
      </rPr>
      <t>下拉框</t>
    </r>
    <r>
      <rPr>
        <sz val="14"/>
        <color theme="1"/>
        <rFont val="黑体"/>
        <family val="3"/>
        <charset val="134"/>
      </rPr>
      <t>务必</t>
    </r>
    <r>
      <rPr>
        <sz val="14"/>
        <color rgb="FFFF0000"/>
        <rFont val="黑体"/>
        <family val="3"/>
        <charset val="134"/>
      </rPr>
      <t>从下拉选项中选择</t>
    </r>
    <r>
      <rPr>
        <sz val="14"/>
        <color theme="1"/>
        <rFont val="黑体"/>
        <family val="3"/>
        <charset val="134"/>
      </rPr>
      <t>，未涉及选无；若有</t>
    </r>
    <r>
      <rPr>
        <sz val="14"/>
        <color rgb="FFFF0000"/>
        <rFont val="黑体"/>
        <family val="3"/>
        <charset val="134"/>
      </rPr>
      <t>多项此类加分</t>
    </r>
    <r>
      <rPr>
        <sz val="14"/>
        <color theme="1"/>
        <rFont val="黑体"/>
        <family val="3"/>
        <charset val="134"/>
      </rPr>
      <t>，</t>
    </r>
    <r>
      <rPr>
        <sz val="14"/>
        <color rgb="FFFF0000"/>
        <rFont val="黑体"/>
        <family val="3"/>
        <charset val="134"/>
      </rPr>
      <t>由上往下</t>
    </r>
    <r>
      <rPr>
        <sz val="14"/>
        <color theme="1"/>
        <rFont val="黑体"/>
        <family val="3"/>
        <charset val="134"/>
      </rPr>
      <t>依次填写
&lt;———————以下浅绿色区域为科研论文填写部分（</t>
    </r>
    <r>
      <rPr>
        <sz val="14"/>
        <color rgb="FFFF0000"/>
        <rFont val="黑体"/>
        <family val="3"/>
        <charset val="134"/>
      </rPr>
      <t>务必按示例规范由左向右依次填写完整</t>
    </r>
    <r>
      <rPr>
        <sz val="14"/>
        <color theme="1"/>
        <rFont val="黑体"/>
        <family val="3"/>
        <charset val="134"/>
      </rPr>
      <t>）————&gt;</t>
    </r>
    <phoneticPr fontId="9" type="noConversion"/>
  </si>
  <si>
    <r>
      <t>若有</t>
    </r>
    <r>
      <rPr>
        <sz val="14"/>
        <color rgb="FFFF0000"/>
        <rFont val="黑体"/>
        <family val="3"/>
        <charset val="134"/>
      </rPr>
      <t>导师第1作者、本人第2作者</t>
    </r>
    <r>
      <rPr>
        <sz val="14"/>
        <color theme="1"/>
        <rFont val="黑体"/>
        <family val="3"/>
        <charset val="134"/>
      </rPr>
      <t>专利请在</t>
    </r>
    <r>
      <rPr>
        <sz val="14"/>
        <color rgb="FFFF0000"/>
        <rFont val="黑体"/>
        <family val="3"/>
        <charset val="134"/>
      </rPr>
      <t>序号1所在行</t>
    </r>
    <r>
      <rPr>
        <sz val="14"/>
        <color theme="1"/>
        <rFont val="黑体"/>
        <family val="3"/>
        <charset val="134"/>
      </rPr>
      <t>填写；若有下拉框务必</t>
    </r>
    <r>
      <rPr>
        <sz val="14"/>
        <color rgb="FFFF0000"/>
        <rFont val="黑体"/>
        <family val="3"/>
        <charset val="134"/>
      </rPr>
      <t>从下拉选项中选择</t>
    </r>
    <r>
      <rPr>
        <sz val="14"/>
        <color theme="1"/>
        <rFont val="黑体"/>
        <family val="3"/>
        <charset val="134"/>
      </rPr>
      <t>，未涉及选无；若有</t>
    </r>
    <r>
      <rPr>
        <sz val="14"/>
        <color rgb="FFFF0000"/>
        <rFont val="黑体"/>
        <family val="3"/>
        <charset val="134"/>
      </rPr>
      <t>多项此类加分</t>
    </r>
    <r>
      <rPr>
        <sz val="14"/>
        <color theme="1"/>
        <rFont val="黑体"/>
        <family val="3"/>
        <charset val="134"/>
      </rPr>
      <t>，</t>
    </r>
    <r>
      <rPr>
        <sz val="14"/>
        <color rgb="FFFF0000"/>
        <rFont val="黑体"/>
        <family val="3"/>
        <charset val="134"/>
      </rPr>
      <t>由上往下</t>
    </r>
    <r>
      <rPr>
        <sz val="14"/>
        <color theme="1"/>
        <rFont val="黑体"/>
        <family val="3"/>
        <charset val="134"/>
      </rPr>
      <t>依次填写
&lt;—以下浅灰色区域为科技发明填写部分（务必按示例由左向右填写</t>
    </r>
    <r>
      <rPr>
        <sz val="14"/>
        <color rgb="FFFF0000"/>
        <rFont val="黑体"/>
        <family val="3"/>
        <charset val="134"/>
      </rPr>
      <t>完整</t>
    </r>
    <r>
      <rPr>
        <sz val="14"/>
        <color theme="1"/>
        <rFont val="黑体"/>
        <family val="3"/>
        <charset val="134"/>
      </rPr>
      <t>）—&gt;</t>
    </r>
    <phoneticPr fontId="9" type="noConversion"/>
  </si>
  <si>
    <r>
      <t>若有多项此类加分，</t>
    </r>
    <r>
      <rPr>
        <sz val="14"/>
        <color rgb="FFFF0000"/>
        <rFont val="黑体"/>
        <family val="3"/>
        <charset val="134"/>
      </rPr>
      <t>由上往下</t>
    </r>
    <r>
      <rPr>
        <sz val="14"/>
        <rFont val="黑体"/>
        <family val="3"/>
        <charset val="134"/>
      </rPr>
      <t>依次填写</t>
    </r>
    <r>
      <rPr>
        <sz val="14"/>
        <color theme="1"/>
        <rFont val="黑体"/>
        <family val="3"/>
        <charset val="134"/>
      </rPr>
      <t>；若有下拉框务必</t>
    </r>
    <r>
      <rPr>
        <sz val="14"/>
        <color rgb="FFFF0000"/>
        <rFont val="黑体"/>
        <family val="3"/>
        <charset val="134"/>
      </rPr>
      <t>从下拉选项中</t>
    </r>
    <r>
      <rPr>
        <sz val="14"/>
        <color theme="1"/>
        <rFont val="黑体"/>
        <family val="3"/>
        <charset val="134"/>
      </rPr>
      <t>选择，未涉及选无；
&lt;—以下浅绿色区域为学科竞赛填写部分（务必按示例填写</t>
    </r>
    <r>
      <rPr>
        <sz val="14"/>
        <color rgb="FFFF0000"/>
        <rFont val="黑体"/>
        <family val="3"/>
        <charset val="134"/>
      </rPr>
      <t>完整</t>
    </r>
    <r>
      <rPr>
        <sz val="14"/>
        <color theme="1"/>
        <rFont val="黑体"/>
        <family val="3"/>
        <charset val="134"/>
      </rPr>
      <t>）—&gt;</t>
    </r>
    <phoneticPr fontId="9" type="noConversion"/>
  </si>
  <si>
    <r>
      <t>若有多项此类加分，</t>
    </r>
    <r>
      <rPr>
        <sz val="14"/>
        <color rgb="FFFF0000"/>
        <rFont val="黑体"/>
        <family val="3"/>
        <charset val="134"/>
      </rPr>
      <t>由上往下</t>
    </r>
    <r>
      <rPr>
        <sz val="14"/>
        <color theme="1"/>
        <rFont val="黑体"/>
        <family val="3"/>
        <charset val="134"/>
      </rPr>
      <t>依次填写；若有下拉框务必</t>
    </r>
    <r>
      <rPr>
        <sz val="14"/>
        <color rgb="FFFF0000"/>
        <rFont val="黑体"/>
        <family val="3"/>
        <charset val="134"/>
      </rPr>
      <t>从下拉选项</t>
    </r>
    <r>
      <rPr>
        <sz val="14"/>
        <color theme="1"/>
        <rFont val="黑体"/>
        <family val="3"/>
        <charset val="134"/>
      </rPr>
      <t>中选择，未涉及选无；
&lt;—</t>
    </r>
    <r>
      <rPr>
        <sz val="14"/>
        <color theme="1"/>
        <rFont val="黑体"/>
        <family val="1"/>
        <charset val="134"/>
      </rPr>
      <t>以下浅灰色区域为学科荣誉填写部分（务必按示例填写</t>
    </r>
    <r>
      <rPr>
        <sz val="14"/>
        <color rgb="FFFF0000"/>
        <rFont val="黑体"/>
        <family val="3"/>
        <charset val="134"/>
      </rPr>
      <t>完整</t>
    </r>
    <r>
      <rPr>
        <sz val="14"/>
        <color theme="1"/>
        <rFont val="黑体"/>
        <family val="1"/>
        <charset val="134"/>
      </rPr>
      <t>）—</t>
    </r>
    <r>
      <rPr>
        <sz val="14"/>
        <color theme="1"/>
        <rFont val="Times New Roman"/>
        <family val="1"/>
      </rPr>
      <t>&gt;</t>
    </r>
    <phoneticPr fontId="9" type="noConversion"/>
  </si>
  <si>
    <r>
      <t>若有多项此类加分，</t>
    </r>
    <r>
      <rPr>
        <sz val="14"/>
        <color rgb="FFFF0000"/>
        <rFont val="黑体"/>
        <family val="3"/>
        <charset val="134"/>
      </rPr>
      <t>由上往下</t>
    </r>
    <r>
      <rPr>
        <sz val="14"/>
        <color theme="1"/>
        <rFont val="黑体"/>
        <family val="3"/>
        <charset val="134"/>
      </rPr>
      <t>依次填写；若有下拉框务必</t>
    </r>
    <r>
      <rPr>
        <sz val="14"/>
        <color rgb="FFFF0000"/>
        <rFont val="黑体"/>
        <family val="3"/>
        <charset val="134"/>
      </rPr>
      <t>从下拉选项</t>
    </r>
    <r>
      <rPr>
        <sz val="14"/>
        <color theme="1"/>
        <rFont val="黑体"/>
        <family val="3"/>
        <charset val="134"/>
      </rPr>
      <t>中选择，未涉及选无；
&lt;—以下浅绿色区域为出国外语填写部分（务必按示例填写</t>
    </r>
    <r>
      <rPr>
        <sz val="14"/>
        <color rgb="FFFF0000"/>
        <rFont val="黑体"/>
        <family val="3"/>
        <charset val="134"/>
      </rPr>
      <t>完整</t>
    </r>
    <r>
      <rPr>
        <sz val="14"/>
        <color theme="1"/>
        <rFont val="黑体"/>
        <family val="3"/>
        <charset val="134"/>
      </rPr>
      <t>）—&gt;</t>
    </r>
    <phoneticPr fontId="9" type="noConversion"/>
  </si>
  <si>
    <r>
      <rPr>
        <sz val="11"/>
        <color theme="1"/>
        <rFont val="宋体"/>
        <family val="3"/>
        <charset val="134"/>
      </rPr>
      <t>李四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张三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赵六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吴十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郑十一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钱十二</t>
    </r>
    <phoneticPr fontId="9" type="noConversion"/>
  </si>
  <si>
    <r>
      <rPr>
        <sz val="11"/>
        <color theme="1"/>
        <rFont val="宋体"/>
        <family val="3"/>
        <charset val="134"/>
      </rPr>
      <t>张三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李四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赵六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孙八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周九</t>
    </r>
    <phoneticPr fontId="9" type="noConversion"/>
  </si>
  <si>
    <r>
      <rPr>
        <sz val="11"/>
        <color theme="1"/>
        <rFont val="宋体"/>
        <family val="3"/>
        <charset val="134"/>
      </rPr>
      <t>李四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张三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王五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赵六</t>
    </r>
    <phoneticPr fontId="9" type="noConversion"/>
  </si>
  <si>
    <r>
      <t>论文发表时间</t>
    </r>
    <r>
      <rPr>
        <sz val="11"/>
        <color rgb="FFFF0000"/>
        <rFont val="宋体"/>
        <family val="3"/>
        <charset val="134"/>
      </rPr>
      <t>(硕士可填已录用时间）</t>
    </r>
    <phoneticPr fontId="9" type="noConversion"/>
  </si>
  <si>
    <r>
      <t>本人承诺：
以上信息均属实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宋体"/>
        <family val="3"/>
        <charset val="134"/>
      </rPr>
      <t>，如有虚假之处，取消本学年各类奖学金、荣誉称号评选资格。</t>
    </r>
    <r>
      <rPr>
        <b/>
        <sz val="14"/>
        <color theme="1"/>
        <rFont val="Times New Roman"/>
        <family val="1"/>
      </rPr>
      <t xml:space="preserve">  
                                                               </t>
    </r>
    <r>
      <rPr>
        <b/>
        <sz val="14"/>
        <color theme="1"/>
        <rFont val="宋体"/>
        <family val="3"/>
        <charset val="134"/>
      </rPr>
      <t xml:space="preserve">本人签字（电子签名）： 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</si>
</sst>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);[Red]\(0.00\)"/>
    <numFmt numFmtId="178" formatCode="[=0]&quot;&quot;;General"/>
  </numFmts>
  <fonts count="38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rgb="FFFF0000"/>
      <name val="宋体"/>
      <family val="3"/>
      <charset val="134"/>
    </font>
    <font>
      <sz val="11"/>
      <color rgb="FFFF0000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1"/>
      <charset val="134"/>
    </font>
    <font>
      <b/>
      <sz val="11"/>
      <color rgb="FFFFFFFF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rgb="FF333333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000000"/>
      <name val="Times New Roman"/>
      <family val="1"/>
    </font>
    <font>
      <sz val="11"/>
      <color rgb="FF000000"/>
      <name val="微软雅黑"/>
      <family val="2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2"/>
      <charset val="134"/>
    </font>
    <font>
      <sz val="12"/>
      <name val="Times New Roman"/>
      <family val="1"/>
    </font>
    <font>
      <sz val="14"/>
      <color theme="1"/>
      <name val="黑体"/>
      <family val="3"/>
      <charset val="134"/>
    </font>
    <font>
      <sz val="14"/>
      <color rgb="FFFF0000"/>
      <name val="黑体"/>
      <family val="3"/>
      <charset val="134"/>
    </font>
    <font>
      <sz val="14"/>
      <color theme="1"/>
      <name val="Times New Roman"/>
      <family val="1"/>
    </font>
    <font>
      <sz val="14"/>
      <color theme="1"/>
      <name val="黑体"/>
      <family val="1"/>
      <charset val="134"/>
    </font>
    <font>
      <sz val="14"/>
      <color rgb="FFFF0000"/>
      <name val="黑体"/>
      <family val="1"/>
      <charset val="134"/>
    </font>
    <font>
      <sz val="14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4"/>
      <name val="黑体"/>
      <family val="3"/>
      <charset val="134"/>
    </font>
    <font>
      <sz val="11"/>
      <name val="宋体"/>
      <family val="1"/>
      <charset val="134"/>
    </font>
    <font>
      <sz val="11"/>
      <name val="Times New Roman"/>
      <family val="1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1"/>
      <color theme="1"/>
      <name val="Times New Roman"/>
      <family val="1"/>
      <charset val="134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2674BA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148">
    <xf numFmtId="0" fontId="0" fillId="0" borderId="0" xfId="0"/>
    <xf numFmtId="49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13" fillId="6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left" vertical="top" wrapText="1"/>
    </xf>
    <xf numFmtId="0" fontId="16" fillId="0" borderId="8" xfId="0" applyFont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left" vertical="top" wrapText="1"/>
    </xf>
    <xf numFmtId="0" fontId="15" fillId="7" borderId="8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left" vertical="top" wrapText="1"/>
    </xf>
    <xf numFmtId="0" fontId="15" fillId="8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6" fillId="0" borderId="8" xfId="0" applyFont="1" applyBorder="1" applyAlignment="1">
      <alignment horizontal="left" vertical="top" wrapText="1"/>
    </xf>
    <xf numFmtId="0" fontId="16" fillId="0" borderId="8" xfId="0" applyFont="1" applyBorder="1" applyAlignment="1">
      <alignment vertical="center" wrapText="1"/>
    </xf>
    <xf numFmtId="0" fontId="16" fillId="7" borderId="8" xfId="0" applyFont="1" applyFill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16" fillId="7" borderId="9" xfId="0" applyFont="1" applyFill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77" fontId="2" fillId="0" borderId="0" xfId="0" applyNumberFormat="1" applyFont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49" fontId="2" fillId="9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12" fillId="5" borderId="8" xfId="0" applyFont="1" applyFill="1" applyBorder="1" applyAlignment="1" applyProtection="1">
      <alignment horizontal="center" vertical="center" wrapText="1"/>
      <protection locked="0"/>
    </xf>
    <xf numFmtId="49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8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4" borderId="3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5" borderId="9" xfId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178" fontId="2" fillId="3" borderId="8" xfId="0" applyNumberFormat="1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57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0" fillId="0" borderId="0" xfId="0" applyNumberForma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49" fontId="34" fillId="13" borderId="8" xfId="0" applyNumberFormat="1" applyFont="1" applyFill="1" applyBorder="1" applyAlignment="1">
      <alignment horizontal="center" vertical="center" wrapText="1"/>
    </xf>
    <xf numFmtId="49" fontId="28" fillId="13" borderId="8" xfId="0" applyNumberFormat="1" applyFont="1" applyFill="1" applyBorder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57" fontId="2" fillId="13" borderId="8" xfId="0" applyNumberFormat="1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49" fontId="6" fillId="13" borderId="8" xfId="0" applyNumberFormat="1" applyFont="1" applyFill="1" applyBorder="1" applyAlignment="1">
      <alignment horizontal="center" vertical="center" wrapText="1"/>
    </xf>
    <xf numFmtId="49" fontId="2" fillId="13" borderId="8" xfId="0" applyNumberFormat="1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top" wrapText="1"/>
    </xf>
    <xf numFmtId="0" fontId="10" fillId="13" borderId="8" xfId="0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2" fillId="11" borderId="3" xfId="0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177" fontId="2" fillId="0" borderId="8" xfId="0" applyNumberFormat="1" applyFont="1" applyBorder="1" applyAlignment="1">
      <alignment horizontal="center"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49" fontId="12" fillId="9" borderId="8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8" xfId="0" applyFont="1" applyFill="1" applyBorder="1" applyAlignment="1" applyProtection="1">
      <alignment horizontal="center" vertical="top" wrapText="1"/>
      <protection locked="0"/>
    </xf>
    <xf numFmtId="0" fontId="37" fillId="5" borderId="8" xfId="0" applyFont="1" applyFill="1" applyBorder="1" applyAlignment="1" applyProtection="1">
      <alignment horizontal="center" vertical="center" wrapText="1"/>
      <protection locked="0"/>
    </xf>
    <xf numFmtId="0" fontId="12" fillId="9" borderId="8" xfId="0" applyFont="1" applyFill="1" applyBorder="1" applyAlignment="1" applyProtection="1">
      <alignment horizontal="center" vertical="center" wrapText="1"/>
      <protection locked="0"/>
    </xf>
    <xf numFmtId="57" fontId="2" fillId="5" borderId="8" xfId="0" applyNumberFormat="1" applyFont="1" applyFill="1" applyBorder="1" applyAlignment="1" applyProtection="1">
      <alignment horizontal="center" vertical="center" wrapText="1"/>
      <protection locked="0"/>
    </xf>
    <xf numFmtId="57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35" fillId="0" borderId="6" xfId="0" applyNumberFormat="1" applyFont="1" applyBorder="1" applyAlignment="1" applyProtection="1">
      <alignment horizontal="left" vertical="center" wrapText="1"/>
      <protection locked="0"/>
    </xf>
    <xf numFmtId="49" fontId="4" fillId="3" borderId="2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5" borderId="9" xfId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49" fontId="4" fillId="3" borderId="7" xfId="1" applyNumberFormat="1" applyFont="1" applyFill="1" applyBorder="1" applyAlignment="1">
      <alignment horizontal="center" vertical="center" wrapText="1"/>
    </xf>
    <xf numFmtId="49" fontId="4" fillId="9" borderId="1" xfId="1" applyNumberFormat="1" applyFont="1" applyFill="1" applyBorder="1" applyAlignment="1">
      <alignment horizontal="center" vertical="center" wrapText="1"/>
    </xf>
    <xf numFmtId="49" fontId="4" fillId="9" borderId="4" xfId="1" applyNumberFormat="1" applyFont="1" applyFill="1" applyBorder="1" applyAlignment="1">
      <alignment horizontal="center" vertical="center" wrapText="1"/>
    </xf>
    <xf numFmtId="49" fontId="4" fillId="9" borderId="7" xfId="1" applyNumberFormat="1" applyFont="1" applyFill="1" applyBorder="1" applyAlignment="1">
      <alignment horizontal="center" vertical="center" wrapText="1"/>
    </xf>
    <xf numFmtId="177" fontId="4" fillId="3" borderId="8" xfId="1" applyNumberFormat="1" applyFont="1" applyFill="1" applyBorder="1" applyAlignment="1">
      <alignment horizontal="center" vertical="center" wrapText="1"/>
    </xf>
    <xf numFmtId="49" fontId="31" fillId="4" borderId="1" xfId="1" applyNumberFormat="1" applyFont="1" applyFill="1" applyBorder="1" applyAlignment="1">
      <alignment horizontal="center" vertical="center" wrapText="1"/>
    </xf>
    <xf numFmtId="49" fontId="30" fillId="4" borderId="7" xfId="1" applyNumberFormat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1" fillId="4" borderId="1" xfId="1" applyNumberFormat="1" applyFont="1" applyFill="1" applyBorder="1" applyAlignment="1">
      <alignment horizontal="center" vertical="center" wrapText="1"/>
    </xf>
    <xf numFmtId="49" fontId="2" fillId="4" borderId="7" xfId="1" applyNumberFormat="1" applyFont="1" applyFill="1" applyBorder="1" applyAlignment="1">
      <alignment horizontal="center" vertical="center" wrapText="1"/>
    </xf>
    <xf numFmtId="49" fontId="1" fillId="5" borderId="1" xfId="1" applyNumberFormat="1" applyFont="1" applyFill="1" applyBorder="1" applyAlignment="1">
      <alignment horizontal="center" vertical="center" wrapText="1"/>
    </xf>
    <xf numFmtId="49" fontId="2" fillId="5" borderId="7" xfId="1" applyNumberFormat="1" applyFont="1" applyFill="1" applyBorder="1" applyAlignment="1">
      <alignment horizontal="center" vertical="center" wrapText="1"/>
    </xf>
    <xf numFmtId="49" fontId="2" fillId="5" borderId="8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2" fillId="0" borderId="7" xfId="1" applyNumberFormat="1" applyFont="1" applyBorder="1" applyAlignment="1">
      <alignment horizontal="center" vertical="center" wrapText="1"/>
    </xf>
    <xf numFmtId="0" fontId="22" fillId="11" borderId="2" xfId="0" applyFont="1" applyFill="1" applyBorder="1" applyAlignment="1" applyProtection="1">
      <alignment horizontal="center" wrapText="1"/>
      <protection locked="0"/>
    </xf>
    <xf numFmtId="0" fontId="24" fillId="11" borderId="3" xfId="0" applyFont="1" applyFill="1" applyBorder="1" applyAlignment="1" applyProtection="1">
      <alignment horizontal="center" wrapText="1"/>
      <protection locked="0"/>
    </xf>
    <xf numFmtId="0" fontId="24" fillId="11" borderId="9" xfId="0" applyFont="1" applyFill="1" applyBorder="1" applyAlignment="1" applyProtection="1">
      <alignment horizontal="center" wrapText="1"/>
      <protection locked="0"/>
    </xf>
    <xf numFmtId="0" fontId="26" fillId="12" borderId="2" xfId="0" applyFont="1" applyFill="1" applyBorder="1" applyAlignment="1" applyProtection="1">
      <alignment horizontal="center" wrapText="1"/>
      <protection locked="0"/>
    </xf>
    <xf numFmtId="0" fontId="27" fillId="12" borderId="3" xfId="0" applyFont="1" applyFill="1" applyBorder="1" applyAlignment="1" applyProtection="1">
      <alignment horizontal="center" wrapText="1"/>
      <protection locked="0"/>
    </xf>
    <xf numFmtId="0" fontId="27" fillId="12" borderId="9" xfId="0" applyFont="1" applyFill="1" applyBorder="1" applyAlignment="1" applyProtection="1">
      <alignment horizontal="center" wrapText="1"/>
      <protection locked="0"/>
    </xf>
    <xf numFmtId="49" fontId="22" fillId="11" borderId="2" xfId="0" applyNumberFormat="1" applyFont="1" applyFill="1" applyBorder="1" applyAlignment="1" applyProtection="1">
      <alignment horizontal="center" wrapText="1"/>
      <protection locked="0"/>
    </xf>
    <xf numFmtId="49" fontId="22" fillId="11" borderId="3" xfId="0" applyNumberFormat="1" applyFont="1" applyFill="1" applyBorder="1" applyAlignment="1" applyProtection="1">
      <alignment horizontal="center" wrapText="1"/>
      <protection locked="0"/>
    </xf>
    <xf numFmtId="49" fontId="22" fillId="11" borderId="9" xfId="0" applyNumberFormat="1" applyFont="1" applyFill="1" applyBorder="1" applyAlignment="1" applyProtection="1">
      <alignment horizontal="center" wrapText="1"/>
      <protection locked="0"/>
    </xf>
    <xf numFmtId="0" fontId="22" fillId="12" borderId="2" xfId="0" applyFont="1" applyFill="1" applyBorder="1" applyAlignment="1" applyProtection="1">
      <alignment horizontal="center" wrapText="1"/>
      <protection locked="0"/>
    </xf>
    <xf numFmtId="0" fontId="22" fillId="12" borderId="3" xfId="0" applyFont="1" applyFill="1" applyBorder="1" applyAlignment="1" applyProtection="1">
      <alignment horizontal="center" wrapText="1"/>
      <protection locked="0"/>
    </xf>
    <xf numFmtId="0" fontId="22" fillId="12" borderId="9" xfId="0" applyFont="1" applyFill="1" applyBorder="1" applyAlignment="1" applyProtection="1">
      <alignment horizontal="center" wrapText="1"/>
      <protection locked="0"/>
    </xf>
    <xf numFmtId="49" fontId="2" fillId="4" borderId="1" xfId="1" applyNumberFormat="1" applyFont="1" applyFill="1" applyBorder="1" applyAlignment="1">
      <alignment horizontal="center" vertical="center" wrapText="1"/>
    </xf>
    <xf numFmtId="49" fontId="1" fillId="3" borderId="1" xfId="1" applyNumberFormat="1" applyFont="1" applyFill="1" applyBorder="1" applyAlignment="1">
      <alignment horizontal="center" vertical="center" wrapText="1"/>
    </xf>
    <xf numFmtId="49" fontId="12" fillId="5" borderId="14" xfId="1" applyNumberFormat="1" applyFont="1" applyFill="1" applyBorder="1" applyAlignment="1">
      <alignment horizontal="center" vertical="center" wrapText="1"/>
    </xf>
    <xf numFmtId="49" fontId="12" fillId="5" borderId="5" xfId="1" applyNumberFormat="1" applyFont="1" applyFill="1" applyBorder="1" applyAlignment="1">
      <alignment horizontal="center" vertical="center" wrapText="1"/>
    </xf>
    <xf numFmtId="0" fontId="22" fillId="11" borderId="3" xfId="0" applyFont="1" applyFill="1" applyBorder="1" applyAlignment="1" applyProtection="1">
      <alignment horizontal="center" wrapText="1"/>
      <protection locked="0"/>
    </xf>
    <xf numFmtId="0" fontId="22" fillId="11" borderId="9" xfId="0" applyFont="1" applyFill="1" applyBorder="1" applyAlignment="1" applyProtection="1">
      <alignment horizontal="center" wrapText="1"/>
      <protection locked="0"/>
    </xf>
    <xf numFmtId="49" fontId="12" fillId="5" borderId="1" xfId="1" applyNumberFormat="1" applyFont="1" applyFill="1" applyBorder="1" applyAlignment="1">
      <alignment horizontal="center" vertical="center" wrapText="1"/>
    </xf>
    <xf numFmtId="49" fontId="12" fillId="5" borderId="7" xfId="1" applyNumberFormat="1" applyFont="1" applyFill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49" fontId="2" fillId="5" borderId="14" xfId="1" applyNumberFormat="1" applyFont="1" applyFill="1" applyBorder="1" applyAlignment="1">
      <alignment horizontal="center" vertical="center" wrapText="1"/>
    </xf>
    <xf numFmtId="49" fontId="2" fillId="5" borderId="5" xfId="1" applyNumberFormat="1" applyFont="1" applyFill="1" applyBorder="1" applyAlignment="1">
      <alignment horizontal="center" vertical="center" wrapText="1"/>
    </xf>
    <xf numFmtId="49" fontId="2" fillId="3" borderId="8" xfId="1" applyNumberFormat="1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FFE5FF"/>
      <color rgb="FFFFCCFF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369288</xdr:rowOff>
    </xdr:from>
    <xdr:to>
      <xdr:col>47</xdr:col>
      <xdr:colOff>0</xdr:colOff>
      <xdr:row>6</xdr:row>
      <xdr:rowOff>1233053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579BDB6-CBBD-CDE6-5FE7-BDC3051DEFD9}"/>
            </a:ext>
          </a:extLst>
        </xdr:cNvPr>
        <xdr:cNvSpPr txBox="1"/>
      </xdr:nvSpPr>
      <xdr:spPr>
        <a:xfrm>
          <a:off x="0" y="2328717"/>
          <a:ext cx="44114357" cy="376662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9600" b="1">
              <a:solidFill>
                <a:schemeClr val="dk1">
                  <a:alpha val="26000"/>
                </a:schemeClr>
              </a:solidFill>
              <a:latin typeface="微软雅黑" panose="020B0503020204020204" pitchFamily="34" charset="-122"/>
              <a:ea typeface="微软雅黑" panose="020B0503020204020204" pitchFamily="34" charset="-122"/>
            </a:rPr>
            <a:t>示例区域，请勿填写                                 示例区域，请勿填写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V28"/>
  <sheetViews>
    <sheetView tabSelected="1" zoomScale="70" zoomScaleNormal="70" workbookViewId="0">
      <selection activeCell="A2" sqref="A2:A4"/>
    </sheetView>
  </sheetViews>
  <sheetFormatPr defaultColWidth="9" defaultRowHeight="14" x14ac:dyDescent="0.3"/>
  <cols>
    <col min="1" max="1" width="9.08203125" style="31" customWidth="1"/>
    <col min="2" max="2" width="16.25" style="31" customWidth="1"/>
    <col min="3" max="3" width="12.75" style="31" customWidth="1"/>
    <col min="4" max="4" width="14.08203125" style="31" customWidth="1"/>
    <col min="5" max="5" width="23.75" style="31" customWidth="1"/>
    <col min="6" max="6" width="15.9140625" style="31" customWidth="1"/>
    <col min="7" max="7" width="6.75" style="31" customWidth="1"/>
    <col min="8" max="11" width="6.75" style="29" customWidth="1"/>
    <col min="12" max="12" width="6.75" style="32" customWidth="1"/>
    <col min="13" max="13" width="9" style="34"/>
    <col min="14" max="14" width="8.75" style="29" customWidth="1"/>
    <col min="15" max="15" width="9" style="29"/>
    <col min="16" max="16" width="11.33203125" style="29" customWidth="1"/>
    <col min="17" max="17" width="18.6640625" style="29" customWidth="1"/>
    <col min="18" max="18" width="11.33203125" style="29" customWidth="1"/>
    <col min="19" max="19" width="10.6640625" style="29" customWidth="1"/>
    <col min="20" max="20" width="13.33203125" style="29" customWidth="1"/>
    <col min="21" max="21" width="9.33203125" style="29" customWidth="1"/>
    <col min="22" max="22" width="11.75" style="29" customWidth="1"/>
    <col min="23" max="23" width="9" style="29" customWidth="1"/>
    <col min="24" max="24" width="14.6640625" style="29" hidden="1" customWidth="1"/>
    <col min="25" max="25" width="19.08203125" style="29" customWidth="1"/>
    <col min="26" max="26" width="23.33203125" style="29" customWidth="1"/>
    <col min="27" max="27" width="13.33203125" style="29" customWidth="1"/>
    <col min="28" max="28" width="14" style="29" customWidth="1"/>
    <col min="29" max="29" width="11.08203125" style="29" customWidth="1"/>
    <col min="30" max="30" width="9.08203125" style="29" customWidth="1"/>
    <col min="31" max="31" width="14.9140625" style="29" hidden="1" customWidth="1"/>
    <col min="32" max="32" width="18.08203125" style="29" customWidth="1"/>
    <col min="33" max="33" width="14.75" style="29" customWidth="1"/>
    <col min="34" max="34" width="15.75" style="29" customWidth="1"/>
    <col min="35" max="35" width="17.33203125" style="29" customWidth="1"/>
    <col min="36" max="36" width="11.08203125" style="29" customWidth="1"/>
    <col min="37" max="37" width="13" style="29" hidden="1" customWidth="1"/>
    <col min="38" max="38" width="25.08203125" style="29" customWidth="1"/>
    <col min="39" max="39" width="15.08203125" style="29" customWidth="1"/>
    <col min="40" max="40" width="11.75" style="29" customWidth="1"/>
    <col min="41" max="41" width="18.75" style="29" customWidth="1"/>
    <col min="42" max="42" width="9" style="29"/>
    <col min="43" max="43" width="14" style="29" hidden="1" customWidth="1"/>
    <col min="44" max="44" width="25" style="29" customWidth="1"/>
    <col min="45" max="45" width="17.08203125" style="29" customWidth="1"/>
    <col min="46" max="46" width="19.33203125" style="29" customWidth="1"/>
    <col min="47" max="47" width="15.75" style="29" customWidth="1"/>
    <col min="48" max="48" width="8.33203125" style="29" hidden="1" customWidth="1"/>
    <col min="49" max="16384" width="9" style="29"/>
  </cols>
  <sheetData>
    <row r="1" spans="1:48" ht="120" customHeight="1" x14ac:dyDescent="0.3">
      <c r="A1" s="88" t="s">
        <v>434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1:48" ht="30" customHeight="1" x14ac:dyDescent="0.3">
      <c r="A2" s="102" t="s">
        <v>379</v>
      </c>
      <c r="B2" s="105" t="s">
        <v>0</v>
      </c>
      <c r="C2" s="105" t="s">
        <v>1</v>
      </c>
      <c r="D2" s="105" t="s">
        <v>2</v>
      </c>
      <c r="E2" s="105" t="s">
        <v>380</v>
      </c>
      <c r="F2" s="105" t="s">
        <v>381</v>
      </c>
      <c r="G2" s="89" t="s">
        <v>382</v>
      </c>
      <c r="H2" s="90"/>
      <c r="I2" s="90"/>
      <c r="J2" s="90"/>
      <c r="K2" s="90"/>
      <c r="L2" s="108" t="s">
        <v>3</v>
      </c>
      <c r="M2" s="91" t="s">
        <v>413</v>
      </c>
      <c r="N2" s="92"/>
      <c r="O2" s="92"/>
      <c r="P2" s="92"/>
      <c r="Q2" s="92"/>
      <c r="R2" s="92"/>
      <c r="S2" s="92"/>
      <c r="T2" s="92"/>
      <c r="U2" s="92"/>
      <c r="V2" s="92"/>
      <c r="W2" s="93"/>
      <c r="X2" s="41"/>
      <c r="Y2" s="94" t="s">
        <v>67</v>
      </c>
      <c r="Z2" s="95"/>
      <c r="AA2" s="95"/>
      <c r="AB2" s="95"/>
      <c r="AC2" s="95"/>
      <c r="AD2" s="96"/>
      <c r="AE2" s="42"/>
      <c r="AF2" s="97" t="s">
        <v>68</v>
      </c>
      <c r="AG2" s="98"/>
      <c r="AH2" s="98"/>
      <c r="AI2" s="98"/>
      <c r="AJ2" s="99"/>
      <c r="AK2" s="43"/>
      <c r="AL2" s="94" t="s">
        <v>69</v>
      </c>
      <c r="AM2" s="95"/>
      <c r="AN2" s="95"/>
      <c r="AO2" s="95"/>
      <c r="AP2" s="96"/>
      <c r="AQ2" s="42"/>
      <c r="AR2" s="97" t="s">
        <v>70</v>
      </c>
      <c r="AS2" s="98"/>
      <c r="AT2" s="98"/>
      <c r="AU2" s="99"/>
      <c r="AV2" s="44"/>
    </row>
    <row r="3" spans="1:48" ht="30" customHeight="1" x14ac:dyDescent="0.3">
      <c r="A3" s="103"/>
      <c r="B3" s="106"/>
      <c r="C3" s="106"/>
      <c r="D3" s="106"/>
      <c r="E3" s="106"/>
      <c r="F3" s="106"/>
      <c r="G3" s="100" t="s">
        <v>416</v>
      </c>
      <c r="H3" s="101"/>
      <c r="I3" s="101"/>
      <c r="J3" s="101"/>
      <c r="K3" s="101"/>
      <c r="L3" s="108"/>
      <c r="M3" s="109" t="s">
        <v>414</v>
      </c>
      <c r="N3" s="109" t="s">
        <v>415</v>
      </c>
      <c r="O3" s="111" t="s">
        <v>383</v>
      </c>
      <c r="P3" s="113" t="s">
        <v>421</v>
      </c>
      <c r="Q3" s="115" t="s">
        <v>419</v>
      </c>
      <c r="R3" s="111" t="s">
        <v>385</v>
      </c>
      <c r="S3" s="111" t="s">
        <v>386</v>
      </c>
      <c r="T3" s="115" t="s">
        <v>433</v>
      </c>
      <c r="U3" s="134" t="s">
        <v>5</v>
      </c>
      <c r="V3" s="113" t="s">
        <v>417</v>
      </c>
      <c r="W3" s="117" t="s">
        <v>387</v>
      </c>
      <c r="X3" s="111" t="s">
        <v>407</v>
      </c>
      <c r="Y3" s="135" t="s">
        <v>420</v>
      </c>
      <c r="Z3" s="118" t="s">
        <v>388</v>
      </c>
      <c r="AA3" s="118" t="s">
        <v>389</v>
      </c>
      <c r="AB3" s="118" t="s">
        <v>383</v>
      </c>
      <c r="AC3" s="118" t="s">
        <v>384</v>
      </c>
      <c r="AD3" s="118" t="s">
        <v>387</v>
      </c>
      <c r="AE3" s="120" t="s">
        <v>408</v>
      </c>
      <c r="AF3" s="111" t="s">
        <v>8</v>
      </c>
      <c r="AG3" s="111" t="s">
        <v>390</v>
      </c>
      <c r="AH3" s="111" t="s">
        <v>9</v>
      </c>
      <c r="AI3" s="117" t="s">
        <v>10</v>
      </c>
      <c r="AJ3" s="117" t="s">
        <v>7</v>
      </c>
      <c r="AK3" s="140" t="s">
        <v>408</v>
      </c>
      <c r="AL3" s="145" t="s">
        <v>391</v>
      </c>
      <c r="AM3" s="118" t="s">
        <v>392</v>
      </c>
      <c r="AN3" s="145" t="s">
        <v>34</v>
      </c>
      <c r="AO3" s="145" t="s">
        <v>10</v>
      </c>
      <c r="AP3" s="145" t="s">
        <v>7</v>
      </c>
      <c r="AQ3" s="120" t="s">
        <v>408</v>
      </c>
      <c r="AR3" s="117" t="s">
        <v>11</v>
      </c>
      <c r="AS3" s="111" t="s">
        <v>12</v>
      </c>
      <c r="AT3" s="111" t="s">
        <v>393</v>
      </c>
      <c r="AU3" s="143" t="s">
        <v>387</v>
      </c>
      <c r="AV3" s="136" t="s">
        <v>408</v>
      </c>
    </row>
    <row r="4" spans="1:48" ht="30" customHeight="1" x14ac:dyDescent="0.3">
      <c r="A4" s="104"/>
      <c r="B4" s="107"/>
      <c r="C4" s="107"/>
      <c r="D4" s="107"/>
      <c r="E4" s="107"/>
      <c r="F4" s="107"/>
      <c r="G4" s="45" t="s">
        <v>13</v>
      </c>
      <c r="H4" s="45" t="s">
        <v>14</v>
      </c>
      <c r="I4" s="45" t="s">
        <v>15</v>
      </c>
      <c r="J4" s="45" t="s">
        <v>16</v>
      </c>
      <c r="K4" s="46" t="s">
        <v>17</v>
      </c>
      <c r="L4" s="108"/>
      <c r="M4" s="110"/>
      <c r="N4" s="110"/>
      <c r="O4" s="112"/>
      <c r="P4" s="114"/>
      <c r="Q4" s="112"/>
      <c r="R4" s="116"/>
      <c r="S4" s="116"/>
      <c r="T4" s="112"/>
      <c r="U4" s="114"/>
      <c r="V4" s="114"/>
      <c r="W4" s="117"/>
      <c r="X4" s="116"/>
      <c r="Y4" s="119"/>
      <c r="Z4" s="119"/>
      <c r="AA4" s="119"/>
      <c r="AB4" s="119"/>
      <c r="AC4" s="119"/>
      <c r="AD4" s="119"/>
      <c r="AE4" s="121"/>
      <c r="AF4" s="116"/>
      <c r="AG4" s="116"/>
      <c r="AH4" s="116"/>
      <c r="AI4" s="117"/>
      <c r="AJ4" s="117"/>
      <c r="AK4" s="141"/>
      <c r="AL4" s="145"/>
      <c r="AM4" s="119"/>
      <c r="AN4" s="145"/>
      <c r="AO4" s="145"/>
      <c r="AP4" s="145"/>
      <c r="AQ4" s="142"/>
      <c r="AR4" s="117"/>
      <c r="AS4" s="116"/>
      <c r="AT4" s="116"/>
      <c r="AU4" s="144"/>
      <c r="AV4" s="137"/>
    </row>
    <row r="5" spans="1:48" ht="99.9" customHeight="1" x14ac:dyDescent="0.3">
      <c r="A5" s="65" t="s">
        <v>412</v>
      </c>
      <c r="B5" s="66" t="s">
        <v>18</v>
      </c>
      <c r="C5" s="66" t="s">
        <v>409</v>
      </c>
      <c r="D5" s="66" t="s">
        <v>410</v>
      </c>
      <c r="E5" s="66" t="s">
        <v>78</v>
      </c>
      <c r="F5" s="66" t="s">
        <v>411</v>
      </c>
      <c r="G5" s="67">
        <f>MAX(IF(AND(COUNTIF($V$5:$V$7,"JCR四区")&lt;=1, COUNTIF($V$5:$V$7,"JCR三区")+COUNTIF($V$5:$V$7,"JCR四区")&lt;=2, COUNTIF($P$5:$P$7,"导师第1作者、本人第2作者")&lt;=1), N($X$5)+N($X$6)+N($X$7), 0), IF(AND(($V$5="JCR四区")*1+($V$6="JCR四区")*1&lt;=1, ($P$5="导师第1作者、本人第2作者")*1+($P$6="导师第1作者、本人第2作者")*1&lt;=1), N($X$5)+N($X$6), 0), IF(AND(($V$5="JCR四区")*1+($V$7="JCR四区")*1&lt;=1, ($P$5="导师第1作者、本人第2作者")*1+($P$7="导师第1作者、本人第2作者")*1&lt;=1), N($X$5)+N($X$7), 0), IF(AND(($V$6="JCR四区")*1+($V$7="JCR四区")*1&lt;=1, ($P$6="导师第1作者、本人第2作者")*1+($P$7="导师第1作者、本人第2作者")*1&lt;=1), N($X$6)+N($X$7), 0), N($X$5), N($X$6), N($X$7), 0)</f>
        <v>7.5</v>
      </c>
      <c r="H5" s="67">
        <f>MIN(3, SUM($AE$5:$AE$7) - MAX(0, SUMIF($AC$5:$AC$7, "导师第1作者、本人第2作者", $AE$5:$AE$7) - MAX(IF($AC$5="导师第1作者、本人第2作者", N($AE$5), 0), IF($AC$6="导师第1作者、本人第2作者", N($AE$6), 0), IF($AC$7="导师第1作者、本人第2作者", N($AE$7), 0))))</f>
        <v>1</v>
      </c>
      <c r="I5" s="67">
        <f>SUM(AK5:AK7)</f>
        <v>1</v>
      </c>
      <c r="J5" s="67">
        <f>SUM(AQ5:AQ7)</f>
        <v>0.5</v>
      </c>
      <c r="K5" s="67">
        <f>SUM($AV5:$AV7)</f>
        <v>0.5</v>
      </c>
      <c r="L5" s="67">
        <f>SUM(G5:K5)</f>
        <v>10.5</v>
      </c>
      <c r="M5" s="68" t="s">
        <v>394</v>
      </c>
      <c r="N5" s="68" t="s">
        <v>395</v>
      </c>
      <c r="O5" s="68" t="s">
        <v>432</v>
      </c>
      <c r="P5" s="68" t="s">
        <v>24</v>
      </c>
      <c r="Q5" s="68" t="s">
        <v>403</v>
      </c>
      <c r="R5" s="68" t="s">
        <v>418</v>
      </c>
      <c r="S5" s="68" t="s">
        <v>397</v>
      </c>
      <c r="T5" s="69">
        <v>45931</v>
      </c>
      <c r="U5" s="68" t="s">
        <v>21</v>
      </c>
      <c r="V5" s="68" t="s">
        <v>22</v>
      </c>
      <c r="W5" s="68" t="s">
        <v>75</v>
      </c>
      <c r="X5" s="67">
        <f>IF(COUNTBLANK($M5:$W5)&gt;0, "", IF($N5="期刊论文", IF((IFERROR(VLOOKUP($U5,Sheet1!$H:$I,2,0),0)+IFERROR(VLOOKUP($V5,Sheet1!$J:$K,2,0),0))*IFERROR(VLOOKUP($P5,Sheet1!$D:$E,2,0),0)*IFERROR(VLOOKUP($S5,Sheet1!$B:$C,2,0),0)*IF(COUNTIF(Sheet2!$B:$B, $Q5)&gt;0, 0, 1)=0, "", (IFERROR(VLOOKUP($U5,Sheet1!$H:$I,2,0),0)+IFERROR(VLOOKUP($V5,Sheet1!$J:$K,2,0),0))*IFERROR(VLOOKUP($P5,Sheet1!$D:$E,2,0),0)*IFERROR(VLOOKUP($S5,Sheet1!$B:$C,2,0),0)*IF(COUNTIF(Sheet2!$B:$B, $Q5)&gt;0, 0, 1)), IF($N5="著作", IF(IFERROR(VLOOKUP($P5,Sheet1!$F:$G,2,0),0)=0, "", IFERROR(VLOOKUP($P5,Sheet1!$F:$G,2,0),0)), "")))</f>
        <v>1</v>
      </c>
      <c r="Y5" s="68" t="s">
        <v>23</v>
      </c>
      <c r="Z5" s="68" t="s">
        <v>398</v>
      </c>
      <c r="AA5" s="69">
        <v>46023</v>
      </c>
      <c r="AB5" s="68" t="s">
        <v>396</v>
      </c>
      <c r="AC5" s="68" t="s">
        <v>377</v>
      </c>
      <c r="AD5" s="68" t="s">
        <v>74</v>
      </c>
      <c r="AE5" s="68">
        <f>IF(COUNTBLANK($Y5:$AD5)&gt;0, "", IF(IFERROR(VLOOKUP($Y5,Sheet1!$L:$M,2,0),0)*IFERROR(VLOOKUP($AC5,Sheet1!$N:$O,2,0),0)=0, "", IFERROR(VLOOKUP($Y5,Sheet1!$L:$M,2,0),0)*IFERROR(VLOOKUP($AC5,Sheet1!$N:$O,2,0),0)))</f>
        <v>1</v>
      </c>
      <c r="AF5" s="68" t="s">
        <v>399</v>
      </c>
      <c r="AG5" s="69">
        <v>45962</v>
      </c>
      <c r="AH5" s="68" t="s">
        <v>25</v>
      </c>
      <c r="AI5" s="68" t="s">
        <v>26</v>
      </c>
      <c r="AJ5" s="68" t="s">
        <v>73</v>
      </c>
      <c r="AK5" s="68">
        <f>IF($AF5="", "", IF(OR($AH5="", $AI5=""), "", IF(IFERROR(VLOOKUP($AH5,Sheet1!$P:$Q,2,0),0)*IFERROR(VLOOKUP($AI5,Sheet1!$R:$S,2,0),0)=0, "", IFERROR(VLOOKUP($AH5,Sheet1!$P:$Q,2,0),0)*IFERROR(VLOOKUP($AI5,Sheet1!$R:$S,2,0),0))))</f>
        <v>1</v>
      </c>
      <c r="AL5" s="68" t="s">
        <v>400</v>
      </c>
      <c r="AM5" s="69">
        <v>46143</v>
      </c>
      <c r="AN5" s="68" t="s">
        <v>39</v>
      </c>
      <c r="AO5" s="68" t="s">
        <v>54</v>
      </c>
      <c r="AP5" s="68" t="s">
        <v>72</v>
      </c>
      <c r="AQ5" s="68">
        <f>IF($AL5="", "", IF(OR($AN5="", $AO5=""), "", IF(IFERROR(VLOOKUP($AN5,Sheet1!$T:$U,2,0),0)*IFERROR(VLOOKUP($AO5,Sheet1!$V:$W,2,0),0)=0, "", IFERROR(VLOOKUP($AN5,Sheet1!$T:$U,2,0),0)*IFERROR(VLOOKUP($AO5,Sheet1!$V:$W,2,0),0))))</f>
        <v>0.5</v>
      </c>
      <c r="AR5" s="68" t="s">
        <v>27</v>
      </c>
      <c r="AS5" s="69">
        <v>45901</v>
      </c>
      <c r="AT5" s="69">
        <v>46631</v>
      </c>
      <c r="AU5" s="70" t="s">
        <v>71</v>
      </c>
      <c r="AV5" s="77">
        <f>IF($AR5="", "", IF(OR($AS5="", $AT5="", $AU5=""), "", IF(IFERROR(VLOOKUP($AR5,Sheet1!$X:$Y,2,0),0)=0, "", IFERROR(VLOOKUP($AR5,Sheet1!$X:$Y,2,0),0))))</f>
        <v>0.5</v>
      </c>
    </row>
    <row r="6" spans="1:48" ht="99.9" customHeight="1" x14ac:dyDescent="0.3">
      <c r="A6" s="71"/>
      <c r="B6" s="72"/>
      <c r="C6" s="72"/>
      <c r="D6" s="72"/>
      <c r="E6" s="72"/>
      <c r="F6" s="72"/>
      <c r="G6" s="67"/>
      <c r="H6" s="73"/>
      <c r="I6" s="73"/>
      <c r="J6" s="73"/>
      <c r="K6" s="73"/>
      <c r="L6" s="67"/>
      <c r="M6" s="74" t="s">
        <v>375</v>
      </c>
      <c r="N6" s="68" t="s">
        <v>395</v>
      </c>
      <c r="O6" s="68" t="s">
        <v>431</v>
      </c>
      <c r="P6" s="75" t="s">
        <v>377</v>
      </c>
      <c r="Q6" s="68" t="s">
        <v>378</v>
      </c>
      <c r="R6" s="68" t="s">
        <v>401</v>
      </c>
      <c r="S6" s="68" t="s">
        <v>20</v>
      </c>
      <c r="T6" s="69">
        <v>46054</v>
      </c>
      <c r="U6" s="68" t="s">
        <v>38</v>
      </c>
      <c r="V6" s="68" t="s">
        <v>372</v>
      </c>
      <c r="W6" s="68" t="s">
        <v>76</v>
      </c>
      <c r="X6" s="67">
        <f>IF(COUNTBLANK($M6:$W6)&gt;0, "", IF($N6="期刊论文", IF((IFERROR(VLOOKUP($U6,Sheet1!$H:$I,2,0),0)+IFERROR(VLOOKUP($V6,Sheet1!$J:$K,2,0),0))*IFERROR(VLOOKUP($P6,Sheet1!$D:$E,2,0),0)*IFERROR(VLOOKUP($S6,Sheet1!$B:$C,2,0),0)*IF(COUNTIF(Sheet2!$B:$B, $Q6)&gt;0, 0, 1)=0, "", (IFERROR(VLOOKUP($U6,Sheet1!$H:$I,2,0),0)+IFERROR(VLOOKUP($V6,Sheet1!$J:$K,2,0),0))*IFERROR(VLOOKUP($P6,Sheet1!$D:$E,2,0),0)*IFERROR(VLOOKUP($S6,Sheet1!$B:$C,2,0),0)*IF(COUNTIF(Sheet2!$B:$B, $Q6)&gt;0, 0, 1)), IF($N6="著作", IF(IFERROR(VLOOKUP($P6,Sheet1!$F:$G,2,0),0)=0, "", IFERROR(VLOOKUP($P6,Sheet1!$F:$G,2,0),0)), "")))</f>
        <v>3.5</v>
      </c>
      <c r="Y6" s="68"/>
      <c r="Z6" s="68"/>
      <c r="AA6" s="69"/>
      <c r="AB6" s="68"/>
      <c r="AC6" s="68"/>
      <c r="AD6" s="68"/>
      <c r="AE6" s="68" t="str">
        <f>IF(COUNTBLANK($Y6:$AD6)&gt;0, "", IF(IFERROR(VLOOKUP($Y6,Sheet1!$L:$M,2,0),0)*IFERROR(VLOOKUP($AC6,Sheet1!$N:$O,2,0),0)=0, "", IFERROR(VLOOKUP($Y6,Sheet1!$L:$M,2,0),0)*IFERROR(VLOOKUP($AC6,Sheet1!$N:$O,2,0),0)))</f>
        <v/>
      </c>
      <c r="AF6" s="68"/>
      <c r="AG6" s="69"/>
      <c r="AH6" s="68"/>
      <c r="AI6" s="68"/>
      <c r="AJ6" s="68"/>
      <c r="AK6" s="68" t="str">
        <f>IF($AF6="", "", IF(OR($AH6="", $AI6=""), "", IF(IFERROR(VLOOKUP($AH6,Sheet1!$P:$Q,2,0),0)*IFERROR(VLOOKUP($AI6,Sheet1!$R:$S,2,0),0)=0, "", IFERROR(VLOOKUP($AH6,Sheet1!$P:$Q,2,0),0)*IFERROR(VLOOKUP($AI6,Sheet1!$R:$S,2,0),0))))</f>
        <v/>
      </c>
      <c r="AL6" s="68"/>
      <c r="AM6" s="69"/>
      <c r="AN6" s="68"/>
      <c r="AO6" s="68"/>
      <c r="AP6" s="68"/>
      <c r="AQ6" s="68" t="str">
        <f>IF($AL6="", "", IF(OR($AN6="", $AO6=""), "", IF(IFERROR(VLOOKUP($AN6,Sheet1!$T:$U,2,0),0)*IFERROR(VLOOKUP($AO6,Sheet1!$V:$W,2,0),0)=0, "", IFERROR(VLOOKUP($AN6,Sheet1!$T:$U,2,0),0)*IFERROR(VLOOKUP($AO6,Sheet1!$V:$W,2,0),0))))</f>
        <v/>
      </c>
      <c r="AR6" s="68"/>
      <c r="AS6" s="69"/>
      <c r="AT6" s="69"/>
      <c r="AU6" s="70"/>
      <c r="AV6" s="77" t="str">
        <f>IF($AR6="", "", IF(OR($AS6="", $AT6="", $AU6=""), "", IF(IFERROR(VLOOKUP($AR6,Sheet1!$X:$Y,2,0),0)=0, "", IFERROR(VLOOKUP($AR6,Sheet1!$X:$Y,2,0),0))))</f>
        <v/>
      </c>
    </row>
    <row r="7" spans="1:48" ht="99.9" customHeight="1" x14ac:dyDescent="0.3">
      <c r="A7" s="71"/>
      <c r="B7" s="72"/>
      <c r="C7" s="72"/>
      <c r="D7" s="72"/>
      <c r="E7" s="72"/>
      <c r="F7" s="72"/>
      <c r="G7" s="73"/>
      <c r="H7" s="73"/>
      <c r="I7" s="73"/>
      <c r="J7" s="73"/>
      <c r="K7" s="73"/>
      <c r="L7" s="67"/>
      <c r="M7" s="68" t="s">
        <v>402</v>
      </c>
      <c r="N7" s="68" t="s">
        <v>80</v>
      </c>
      <c r="O7" s="68" t="s">
        <v>430</v>
      </c>
      <c r="P7" s="68" t="s">
        <v>376</v>
      </c>
      <c r="Q7" s="76" t="s">
        <v>82</v>
      </c>
      <c r="R7" s="68">
        <v>2025</v>
      </c>
      <c r="S7" s="68" t="s">
        <v>405</v>
      </c>
      <c r="T7" s="69">
        <v>46174</v>
      </c>
      <c r="U7" s="68" t="s">
        <v>52</v>
      </c>
      <c r="V7" s="68" t="s">
        <v>52</v>
      </c>
      <c r="W7" s="68" t="s">
        <v>77</v>
      </c>
      <c r="X7" s="67">
        <f>IF(COUNTBLANK($M7:$W7)&gt;0, "", IF($N7="期刊论文", IF((IFERROR(VLOOKUP($U7,Sheet1!$H:$I,2,0),0)+IFERROR(VLOOKUP($V7,Sheet1!$J:$K,2,0),0))*IFERROR(VLOOKUP($P7,Sheet1!$D:$E,2,0),0)*IFERROR(VLOOKUP($S7,Sheet1!$B:$C,2,0),0)*IF(COUNTIF(Sheet2!$B:$B, $Q7)&gt;0, 0, 1)=0, "", (IFERROR(VLOOKUP($U7,Sheet1!$H:$I,2,0),0)+IFERROR(VLOOKUP($V7,Sheet1!$J:$K,2,0),0))*IFERROR(VLOOKUP($P7,Sheet1!$D:$E,2,0),0)*IFERROR(VLOOKUP($S7,Sheet1!$B:$C,2,0),0)*IF(COUNTIF(Sheet2!$B:$B, $Q7)&gt;0, 0, 1)), IF($N7="著作", IF(IFERROR(VLOOKUP($P7,Sheet1!$F:$G,2,0),0)=0, "", IFERROR(VLOOKUP($P7,Sheet1!$F:$G,2,0),0)), "")))</f>
        <v>3</v>
      </c>
      <c r="Y7" s="68"/>
      <c r="Z7" s="68"/>
      <c r="AA7" s="69"/>
      <c r="AB7" s="68"/>
      <c r="AC7" s="68"/>
      <c r="AD7" s="68"/>
      <c r="AE7" s="68" t="str">
        <f>IF(COUNTBLANK($Y7:$AD7)&gt;0, "", IF(IFERROR(VLOOKUP($Y7,Sheet1!$L:$M,2,0),0)*IFERROR(VLOOKUP($AC7,Sheet1!$N:$O,2,0),0)=0, "", IFERROR(VLOOKUP($Y7,Sheet1!$L:$M,2,0),0)*IFERROR(VLOOKUP($AC7,Sheet1!$N:$O,2,0),0)))</f>
        <v/>
      </c>
      <c r="AF7" s="68"/>
      <c r="AG7" s="69"/>
      <c r="AH7" s="68"/>
      <c r="AI7" s="68"/>
      <c r="AJ7" s="68"/>
      <c r="AK7" s="68" t="str">
        <f>IF($AF7="", "", IF(OR($AH7="", $AI7=""), "", IF(IFERROR(VLOOKUP($AH7,Sheet1!$P:$Q,2,0),0)*IFERROR(VLOOKUP($AI7,Sheet1!$R:$S,2,0),0)=0, "", IFERROR(VLOOKUP($AH7,Sheet1!$P:$Q,2,0),0)*IFERROR(VLOOKUP($AI7,Sheet1!$R:$S,2,0),0))))</f>
        <v/>
      </c>
      <c r="AL7" s="68"/>
      <c r="AM7" s="69"/>
      <c r="AN7" s="68"/>
      <c r="AO7" s="68"/>
      <c r="AP7" s="68"/>
      <c r="AQ7" s="68" t="str">
        <f>IF($AL7="", "", IF(OR($AN7="", $AO7=""), "", IF(IFERROR(VLOOKUP($AN7,Sheet1!$T:$U,2,0),0)*IFERROR(VLOOKUP($AO7,Sheet1!$V:$W,2,0),0)=0, "", IFERROR(VLOOKUP($AN7,Sheet1!$T:$U,2,0),0)*IFERROR(VLOOKUP($AO7,Sheet1!$V:$W,2,0),0))))</f>
        <v/>
      </c>
      <c r="AR7" s="68"/>
      <c r="AS7" s="69"/>
      <c r="AT7" s="69"/>
      <c r="AU7" s="70"/>
      <c r="AV7" s="77" t="str">
        <f>IF($AR7="", "", IF(OR($AS7="", $AT7="", $AU7=""), "", IF(IFERROR(VLOOKUP($AR7,Sheet1!$X:$Y,2,0),0)=0, "", IFERROR(VLOOKUP($AR7,Sheet1!$X:$Y,2,0),0))))</f>
        <v/>
      </c>
    </row>
    <row r="8" spans="1:48" ht="69.900000000000006" customHeight="1" x14ac:dyDescent="0.4">
      <c r="A8" s="38"/>
      <c r="B8" s="128" t="s">
        <v>423</v>
      </c>
      <c r="C8" s="129"/>
      <c r="D8" s="129"/>
      <c r="E8" s="129"/>
      <c r="F8" s="130"/>
      <c r="G8" s="125" t="s">
        <v>422</v>
      </c>
      <c r="H8" s="126"/>
      <c r="I8" s="126"/>
      <c r="J8" s="126"/>
      <c r="K8" s="126"/>
      <c r="L8" s="127"/>
      <c r="M8" s="122" t="s">
        <v>425</v>
      </c>
      <c r="N8" s="123"/>
      <c r="O8" s="123"/>
      <c r="P8" s="123"/>
      <c r="Q8" s="123"/>
      <c r="R8" s="123"/>
      <c r="S8" s="123"/>
      <c r="T8" s="123"/>
      <c r="U8" s="123"/>
      <c r="V8" s="123"/>
      <c r="W8" s="124"/>
      <c r="X8" s="39"/>
      <c r="Y8" s="131" t="s">
        <v>426</v>
      </c>
      <c r="Z8" s="132"/>
      <c r="AA8" s="132"/>
      <c r="AB8" s="132"/>
      <c r="AC8" s="132"/>
      <c r="AD8" s="133"/>
      <c r="AE8" s="39"/>
      <c r="AF8" s="122" t="s">
        <v>427</v>
      </c>
      <c r="AG8" s="138"/>
      <c r="AH8" s="138"/>
      <c r="AI8" s="138"/>
      <c r="AJ8" s="139"/>
      <c r="AK8" s="39"/>
      <c r="AL8" s="131" t="s">
        <v>428</v>
      </c>
      <c r="AM8" s="132"/>
      <c r="AN8" s="132"/>
      <c r="AO8" s="132"/>
      <c r="AP8" s="132"/>
      <c r="AQ8" s="39"/>
      <c r="AR8" s="122" t="s">
        <v>429</v>
      </c>
      <c r="AS8" s="138"/>
      <c r="AT8" s="138"/>
      <c r="AU8" s="138"/>
      <c r="AV8" s="78"/>
    </row>
    <row r="9" spans="1:48" s="30" customFormat="1" ht="99.9" customHeight="1" x14ac:dyDescent="0.3">
      <c r="A9" s="1" t="s">
        <v>424</v>
      </c>
      <c r="B9" s="35"/>
      <c r="C9" s="82"/>
      <c r="D9" s="82"/>
      <c r="E9" s="35"/>
      <c r="F9" s="82"/>
      <c r="G9" s="45" t="str">
        <f>IF(SUM($X$9:$X$28)=0,"",SUM($X$9:$X$28))</f>
        <v/>
      </c>
      <c r="H9" s="47">
        <f>IF(SUM($AE$9:$AE$28)&gt;3,3,SUM($AE$9:$AE$28))</f>
        <v>0</v>
      </c>
      <c r="I9" s="47" t="str">
        <f>IF(SUM($AK$9:$AK$28)=0,"",SUM($AK$9:$AK$28))</f>
        <v/>
      </c>
      <c r="J9" s="47" t="str">
        <f>IF(SUM($AQ$9:$AQ$28)=0,"",SUM($AQ$9:$AQ$28))</f>
        <v/>
      </c>
      <c r="K9" s="45" t="str">
        <f>IF(SUM($AV$9:$AV$28)=0,"",SUM($AV$9:$AV$28))</f>
        <v/>
      </c>
      <c r="L9" s="47">
        <f>SUM(G9:K9)</f>
        <v>0</v>
      </c>
      <c r="M9" s="83"/>
      <c r="N9" s="2"/>
      <c r="O9" s="84"/>
      <c r="P9" s="40"/>
      <c r="Q9" s="85"/>
      <c r="R9" s="37"/>
      <c r="S9" s="4"/>
      <c r="T9" s="86"/>
      <c r="U9" s="2"/>
      <c r="V9" s="2"/>
      <c r="W9" s="4"/>
      <c r="X9" s="48" t="str">
        <f>IF(COUNTBLANK($M9:$W9)&gt;0, "", IF($N9="期刊论文", IF((IFERROR(VLOOKUP($U9,Sheet1!$H:$I,2,0),0)+IFERROR(VLOOKUP($V9,Sheet1!$J:$K,2,0),0))*IFERROR(VLOOKUP($P9,Sheet1!$D:$E,2,0),0)*IFERROR(VLOOKUP($S9,Sheet1!$B:$C,2,0),0)*IF(COUNTIF(Sheet2!$B:$B, $Q9)&gt;0, 0, 1)=0, "", (IFERROR(VLOOKUP($U9,Sheet1!$H:$I,2,0),0)+IFERROR(VLOOKUP($V9,Sheet1!$J:$K,2,0),0))*IFERROR(VLOOKUP($P9,Sheet1!$D:$E,2,0),0)*IFERROR(VLOOKUP($S9,Sheet1!$B:$C,2,0),0)*IF(COUNTIF(Sheet2!$B:$B, $Q9)&gt;0, 0, 1)), IF($N9="著作", IF(IFERROR(VLOOKUP($P9,Sheet1!$F:$G,2,0),0)=0, "", IFERROR(VLOOKUP($P9,Sheet1!$F:$G,2,0),0)), "")))</f>
        <v/>
      </c>
      <c r="Y9" s="3"/>
      <c r="Z9" s="51"/>
      <c r="AA9" s="52"/>
      <c r="AB9" s="51"/>
      <c r="AC9" s="3"/>
      <c r="AD9" s="3"/>
      <c r="AE9" s="45" t="str">
        <f>IF(COUNTBLANK($Y9:$AD9)&gt;0, "", IF(IFERROR(VLOOKUP($Y9,Sheet1!$L:$M,2,0),0)*IFERROR(VLOOKUP($AC9,Sheet1!$N:$O,2,0),0)=0, "", IFERROR(VLOOKUP($Y9,Sheet1!$L:$M,2,0),0)*IFERROR(VLOOKUP($AC9,Sheet1!$N:$O,2,0),0)))</f>
        <v/>
      </c>
      <c r="AF9" s="4"/>
      <c r="AG9" s="4"/>
      <c r="AH9" s="4"/>
      <c r="AI9" s="4"/>
      <c r="AJ9" s="4"/>
      <c r="AK9" s="49" t="str">
        <f>IF(COUNTBLANK($AF9:$AJ9)&gt;0,"",IF(IFERROR(VLOOKUP($AH9,Sheet1!$P:$Q,2,0),0)*IFERROR(VLOOKUP($AI9,Sheet1!$R:$S,2,0),0)=0,"",IFERROR(VLOOKUP($AH9,Sheet1!$P:$Q,2,0),0)*IFERROR(VLOOKUP($AI9,Sheet1!$R:$S,2,0),0)))</f>
        <v/>
      </c>
      <c r="AL9" s="51"/>
      <c r="AM9" s="52"/>
      <c r="AN9" s="3"/>
      <c r="AO9" s="3"/>
      <c r="AP9" s="3"/>
      <c r="AQ9" s="45" t="str">
        <f>IF(COUNTBLANK($AL9:$AP9)&gt;0,"",IF(IFERROR(VLOOKUP($AN9,Sheet1!$T:$U,2,0),0)*IFERROR(VLOOKUP($AO9,Sheet1!$V:$W,2,0),0)=0,"",IFERROR(VLOOKUP($AN9,Sheet1!$T:$U,2,0),0)*IFERROR(VLOOKUP($AO9,Sheet1!$V:$W,2,0),0)))</f>
        <v/>
      </c>
      <c r="AR9" s="4"/>
      <c r="AS9" s="4"/>
      <c r="AT9" s="4"/>
      <c r="AU9" s="36"/>
      <c r="AV9" s="50" t="str">
        <f>IF($AR9="", "", IF(OR($AS9="", $AT9="", $AU9=""), "", IF(IFERROR(VLOOKUP($AR9,Sheet1!$X:$Y,2,0),0)=0, "", IFERROR(VLOOKUP($AR9,Sheet1!$X:$Y,2,0),0))))</f>
        <v/>
      </c>
    </row>
    <row r="10" spans="1:48" s="30" customFormat="1" ht="99.9" customHeight="1" x14ac:dyDescent="0.3">
      <c r="A10" s="1" t="s">
        <v>28</v>
      </c>
      <c r="B10" s="79"/>
      <c r="C10" s="79"/>
      <c r="D10" s="79"/>
      <c r="E10" s="79"/>
      <c r="F10" s="79"/>
      <c r="G10" s="80"/>
      <c r="H10" s="77"/>
      <c r="I10" s="77"/>
      <c r="J10" s="77"/>
      <c r="K10" s="77"/>
      <c r="L10" s="81"/>
      <c r="M10" s="83"/>
      <c r="N10" s="2"/>
      <c r="O10" s="84"/>
      <c r="P10" s="40"/>
      <c r="Q10" s="85"/>
      <c r="R10" s="4"/>
      <c r="S10" s="4"/>
      <c r="T10" s="87"/>
      <c r="U10" s="2"/>
      <c r="V10" s="2"/>
      <c r="W10" s="4"/>
      <c r="X10" s="48" t="str">
        <f>IF(COUNTBLANK($M10:$W10)&gt;0, "", IF($N10="期刊论文", IF((IFERROR(VLOOKUP($U10,Sheet1!$H:$I,2,0),0)+IFERROR(VLOOKUP($V10,Sheet1!$J:$K,2,0),0))*IFERROR(VLOOKUP($P10,Sheet1!$D:$E,2,0),0)*IFERROR(VLOOKUP($S10,Sheet1!$B:$C,2,0),0)*IF(COUNTIF(Sheet2!$B:$B, $Q10)&gt;0, 0, 1)=0, "", (IFERROR(VLOOKUP($U10,Sheet1!$H:$I,2,0),0)+IFERROR(VLOOKUP($V10,Sheet1!$J:$K,2,0),0))*IFERROR(VLOOKUP($P10,Sheet1!$D:$E,2,0),0)*IFERROR(VLOOKUP($S10,Sheet1!$B:$C,2,0),0)*IF(COUNTIF(Sheet2!$B:$B, $Q10)&gt;0, 0, 1)), IF($N10="著作", IF(IFERROR(VLOOKUP($P10,Sheet1!$F:$G,2,0),0)=0, "", IFERROR(VLOOKUP($P10,Sheet1!$F:$G,2,0),0)), "")))</f>
        <v/>
      </c>
      <c r="Y10" s="3"/>
      <c r="Z10" s="3"/>
      <c r="AA10" s="3"/>
      <c r="AB10" s="3"/>
      <c r="AC10" s="3"/>
      <c r="AD10" s="3"/>
      <c r="AE10" s="45" t="str">
        <f>IF(COUNTBLANK($Y10:$AD10)&gt;0, "", IF(IFERROR(VLOOKUP($Y10,Sheet1!$L:$M,2,0),0)*IFERROR(VLOOKUP($AC10,Sheet1!$N:$O,2,0),0)=0, "", IFERROR(VLOOKUP($Y10,Sheet1!$L:$M,2,0),0)*IFERROR(VLOOKUP($AC10,Sheet1!$N:$O,2,0),0)))</f>
        <v/>
      </c>
      <c r="AF10" s="4"/>
      <c r="AG10" s="4"/>
      <c r="AH10" s="4"/>
      <c r="AI10" s="4"/>
      <c r="AJ10" s="4"/>
      <c r="AK10" s="49" t="str">
        <f>IF(COUNTBLANK($AF10:$AJ10)&gt;0,"",IF(IFERROR(VLOOKUP($AH10,Sheet1!$P:$Q,2,0),0)*IFERROR(VLOOKUP($AI10,Sheet1!$R:$S,2,0),0)=0,"",IFERROR(VLOOKUP($AH10,Sheet1!$P:$Q,2,0),0)*IFERROR(VLOOKUP($AI10,Sheet1!$R:$S,2,0),0)))</f>
        <v/>
      </c>
      <c r="AL10" s="3"/>
      <c r="AM10" s="3"/>
      <c r="AN10" s="3"/>
      <c r="AO10" s="64"/>
      <c r="AP10" s="3"/>
      <c r="AQ10" s="45" t="str">
        <f>IF(COUNTBLANK($AL10:$AP10)&gt;0,"",IF(IFERROR(VLOOKUP($AN10,Sheet1!$T:$U,2,0),0)*IFERROR(VLOOKUP($AO10,Sheet1!$V:$W,2,0),0)=0,"",IFERROR(VLOOKUP($AN10,Sheet1!$T:$U,2,0),0)*IFERROR(VLOOKUP($AO10,Sheet1!$V:$W,2,0),0)))</f>
        <v/>
      </c>
      <c r="AR10" s="4"/>
      <c r="AS10" s="4"/>
      <c r="AT10" s="4"/>
      <c r="AU10" s="36"/>
      <c r="AV10" s="50" t="str">
        <f>IF($AR10="", "", IF(OR($AS10="", $AT10="", $AU10=""), "", IF(IFERROR(VLOOKUP($AR10,Sheet1!$X:$Y,2,0),0)=0, "", IFERROR(VLOOKUP($AR10,Sheet1!$X:$Y,2,0),0))))</f>
        <v/>
      </c>
    </row>
    <row r="11" spans="1:48" s="30" customFormat="1" ht="99.9" customHeight="1" x14ac:dyDescent="0.3">
      <c r="A11" s="1">
        <v>3</v>
      </c>
      <c r="B11" s="79"/>
      <c r="C11" s="79"/>
      <c r="D11" s="79"/>
      <c r="E11" s="79"/>
      <c r="F11" s="79"/>
      <c r="G11" s="80"/>
      <c r="H11" s="77"/>
      <c r="I11" s="77"/>
      <c r="J11" s="77"/>
      <c r="K11" s="77"/>
      <c r="L11" s="81"/>
      <c r="M11" s="33"/>
      <c r="N11" s="2"/>
      <c r="O11" s="4"/>
      <c r="P11" s="40"/>
      <c r="Q11" s="40"/>
      <c r="R11" s="4"/>
      <c r="S11" s="4"/>
      <c r="T11" s="2"/>
      <c r="U11" s="2"/>
      <c r="V11" s="2"/>
      <c r="W11" s="4"/>
      <c r="X11" s="48" t="str">
        <f>IF(COUNTBLANK($M11:$W11)&gt;0, "", IF($N11="期刊论文", IF((IFERROR(VLOOKUP($U11,Sheet1!$H:$I,2,0),0)+IFERROR(VLOOKUP($V11,Sheet1!$J:$K,2,0),0))*IFERROR(VLOOKUP($P11,Sheet1!$D:$E,2,0),0)*IFERROR(VLOOKUP($S11,Sheet1!$B:$C,2,0),0)*IF(COUNTIF(Sheet2!$B:$B, $Q11)&gt;0, 0, 1)=0, "", (IFERROR(VLOOKUP($U11,Sheet1!$H:$I,2,0),0)+IFERROR(VLOOKUP($V11,Sheet1!$J:$K,2,0),0))*IFERROR(VLOOKUP($P11,Sheet1!$D:$E,2,0),0)*IFERROR(VLOOKUP($S11,Sheet1!$B:$C,2,0),0)*IF(COUNTIF(Sheet2!$B:$B, $Q11)&gt;0, 0, 1)), IF($N11="著作", IF(IFERROR(VLOOKUP($P11,Sheet1!$F:$G,2,0),0)=0, "", IFERROR(VLOOKUP($P11,Sheet1!$F:$G,2,0),0)), "")))</f>
        <v/>
      </c>
      <c r="Y11" s="3"/>
      <c r="Z11" s="3"/>
      <c r="AA11" s="3"/>
      <c r="AB11" s="3"/>
      <c r="AC11" s="3"/>
      <c r="AD11" s="3"/>
      <c r="AE11" s="45" t="str">
        <f>IF(COUNTBLANK($Y11:$AD11)&gt;0, "", IF(IFERROR(VLOOKUP($Y11,Sheet1!$L:$M,2,0),0)*IFERROR(VLOOKUP($AC11,Sheet1!$N:$O,2,0),0)=0, "", IFERROR(VLOOKUP($Y11,Sheet1!$L:$M,2,0),0)*IFERROR(VLOOKUP($AC11,Sheet1!$N:$O,2,0),0)))</f>
        <v/>
      </c>
      <c r="AF11" s="4"/>
      <c r="AG11" s="4"/>
      <c r="AH11" s="4"/>
      <c r="AI11" s="4"/>
      <c r="AJ11" s="4"/>
      <c r="AK11" s="49" t="str">
        <f>IF(COUNTBLANK($AF11:$AJ11)&gt;0,"",IF(IFERROR(VLOOKUP($AH11,Sheet1!$P:$Q,2,0),0)*IFERROR(VLOOKUP($AI11,Sheet1!$R:$S,2,0),0)=0,"",IFERROR(VLOOKUP($AH11,Sheet1!$P:$Q,2,0),0)*IFERROR(VLOOKUP($AI11,Sheet1!$R:$S,2,0),0)))</f>
        <v/>
      </c>
      <c r="AL11" s="3"/>
      <c r="AM11" s="3"/>
      <c r="AN11" s="3"/>
      <c r="AO11" s="3"/>
      <c r="AP11" s="3"/>
      <c r="AQ11" s="45" t="str">
        <f>IF(COUNTBLANK($AL11:$AP11)&gt;0,"",IF(IFERROR(VLOOKUP($AN11,Sheet1!$T:$U,2,0),0)*IFERROR(VLOOKUP($AO11,Sheet1!$V:$W,2,0),0)=0,"",IFERROR(VLOOKUP($AN11,Sheet1!$T:$U,2,0),0)*IFERROR(VLOOKUP($AO11,Sheet1!$V:$W,2,0),0)))</f>
        <v/>
      </c>
      <c r="AR11" s="4"/>
      <c r="AS11" s="4"/>
      <c r="AT11" s="4"/>
      <c r="AU11" s="36"/>
      <c r="AV11" s="50" t="str">
        <f>IF($AR11="", "", IF(OR($AS11="", $AT11="", $AU11=""), "", IF(IFERROR(VLOOKUP($AR11,Sheet1!$X:$Y,2,0),0)=0, "", IFERROR(VLOOKUP($AR11,Sheet1!$X:$Y,2,0),0))))</f>
        <v/>
      </c>
    </row>
    <row r="12" spans="1:48" s="30" customFormat="1" ht="99.9" customHeight="1" x14ac:dyDescent="0.3">
      <c r="A12" s="1">
        <v>4</v>
      </c>
      <c r="B12" s="79"/>
      <c r="C12" s="79"/>
      <c r="D12" s="79"/>
      <c r="E12" s="79"/>
      <c r="F12" s="79"/>
      <c r="G12" s="80"/>
      <c r="H12" s="77"/>
      <c r="I12" s="77"/>
      <c r="J12" s="77"/>
      <c r="K12" s="77"/>
      <c r="L12" s="81"/>
      <c r="M12" s="33"/>
      <c r="N12" s="2"/>
      <c r="O12" s="4"/>
      <c r="P12" s="40"/>
      <c r="Q12" s="40"/>
      <c r="R12" s="4"/>
      <c r="S12" s="4"/>
      <c r="T12" s="4"/>
      <c r="U12" s="2"/>
      <c r="V12" s="2"/>
      <c r="W12" s="4"/>
      <c r="X12" s="48" t="str">
        <f>IF(COUNTBLANK($M12:$W12)&gt;0, "", IF($N12="期刊论文", IF((IFERROR(VLOOKUP($U12,Sheet1!$H:$I,2,0),0)+IFERROR(VLOOKUP($V12,Sheet1!$J:$K,2,0),0))*IFERROR(VLOOKUP($P12,Sheet1!$D:$E,2,0),0)*IFERROR(VLOOKUP($S12,Sheet1!$B:$C,2,0),0)*IF(COUNTIF(Sheet2!$B:$B, $Q12)&gt;0, 0, 1)=0, "", (IFERROR(VLOOKUP($U12,Sheet1!$H:$I,2,0),0)+IFERROR(VLOOKUP($V12,Sheet1!$J:$K,2,0),0))*IFERROR(VLOOKUP($P12,Sheet1!$D:$E,2,0),0)*IFERROR(VLOOKUP($S12,Sheet1!$B:$C,2,0),0)*IF(COUNTIF(Sheet2!$B:$B, $Q12)&gt;0, 0, 1)), IF($N12="著作", IF(IFERROR(VLOOKUP($P12,Sheet1!$F:$G,2,0),0)=0, "", IFERROR(VLOOKUP($P12,Sheet1!$F:$G,2,0),0)), "")))</f>
        <v/>
      </c>
      <c r="Y12" s="3"/>
      <c r="Z12" s="3"/>
      <c r="AA12" s="3"/>
      <c r="AB12" s="3"/>
      <c r="AC12" s="3"/>
      <c r="AD12" s="3"/>
      <c r="AE12" s="45" t="str">
        <f>IF(COUNTBLANK($Y12:$AD12)&gt;0, "", IF(IFERROR(VLOOKUP($Y12,Sheet1!$L:$M,2,0),0)*IFERROR(VLOOKUP($AC12,Sheet1!$N:$O,2,0),0)=0, "", IFERROR(VLOOKUP($Y12,Sheet1!$L:$M,2,0),0)*IFERROR(VLOOKUP($AC12,Sheet1!$N:$O,2,0),0)))</f>
        <v/>
      </c>
      <c r="AF12" s="4"/>
      <c r="AG12" s="4"/>
      <c r="AH12" s="4"/>
      <c r="AI12" s="4"/>
      <c r="AJ12" s="4"/>
      <c r="AK12" s="49" t="str">
        <f>IF(COUNTBLANK($AF12:$AJ12)&gt;0,"",IF(IFERROR(VLOOKUP($AH12,Sheet1!$P:$Q,2,0),0)*IFERROR(VLOOKUP($AI12,Sheet1!$R:$S,2,0),0)=0,"",IFERROR(VLOOKUP($AH12,Sheet1!$P:$Q,2,0),0)*IFERROR(VLOOKUP($AI12,Sheet1!$R:$S,2,0),0)))</f>
        <v/>
      </c>
      <c r="AL12" s="3"/>
      <c r="AM12" s="3"/>
      <c r="AN12" s="3"/>
      <c r="AO12" s="3"/>
      <c r="AP12" s="3"/>
      <c r="AQ12" s="45" t="str">
        <f>IF(COUNTBLANK($AL12:$AP12)&gt;0,"",IF(IFERROR(VLOOKUP($AN12,Sheet1!$T:$U,2,0),0)*IFERROR(VLOOKUP($AO12,Sheet1!$V:$W,2,0),0)=0,"",IFERROR(VLOOKUP($AN12,Sheet1!$T:$U,2,0),0)*IFERROR(VLOOKUP($AO12,Sheet1!$V:$W,2,0),0)))</f>
        <v/>
      </c>
      <c r="AR12" s="4"/>
      <c r="AS12" s="4"/>
      <c r="AT12" s="4"/>
      <c r="AU12" s="36"/>
      <c r="AV12" s="50" t="str">
        <f>IF($AR12="", "", IF(OR($AS12="", $AT12="", $AU12=""), "", IF(IFERROR(VLOOKUP($AR12,Sheet1!$X:$Y,2,0),0)=0, "", IFERROR(VLOOKUP($AR12,Sheet1!$X:$Y,2,0),0))))</f>
        <v/>
      </c>
    </row>
    <row r="13" spans="1:48" s="30" customFormat="1" ht="99.9" customHeight="1" x14ac:dyDescent="0.3">
      <c r="A13" s="1">
        <v>5</v>
      </c>
      <c r="B13" s="79"/>
      <c r="C13" s="79"/>
      <c r="D13" s="79"/>
      <c r="E13" s="79"/>
      <c r="F13" s="79"/>
      <c r="G13" s="80"/>
      <c r="H13" s="77"/>
      <c r="I13" s="77"/>
      <c r="J13" s="77"/>
      <c r="K13" s="77"/>
      <c r="L13" s="81"/>
      <c r="M13" s="33"/>
      <c r="N13" s="2"/>
      <c r="O13" s="4"/>
      <c r="P13" s="40"/>
      <c r="Q13" s="40"/>
      <c r="R13" s="4"/>
      <c r="S13" s="4"/>
      <c r="T13" s="4"/>
      <c r="U13" s="2"/>
      <c r="V13" s="2"/>
      <c r="W13" s="4"/>
      <c r="X13" s="48" t="str">
        <f>IF(COUNTBLANK($M13:$W13)&gt;0, "", IF($N13="期刊论文", IF((IFERROR(VLOOKUP($U13,Sheet1!$H:$I,2,0),0)+IFERROR(VLOOKUP($V13,Sheet1!$J:$K,2,0),0))*IFERROR(VLOOKUP($P13,Sheet1!$D:$E,2,0),0)*IFERROR(VLOOKUP($S13,Sheet1!$B:$C,2,0),0)*IF(COUNTIF(Sheet2!$B:$B, $Q13)&gt;0, 0, 1)=0, "", (IFERROR(VLOOKUP($U13,Sheet1!$H:$I,2,0),0)+IFERROR(VLOOKUP($V13,Sheet1!$J:$K,2,0),0))*IFERROR(VLOOKUP($P13,Sheet1!$D:$E,2,0),0)*IFERROR(VLOOKUP($S13,Sheet1!$B:$C,2,0),0)*IF(COUNTIF(Sheet2!$B:$B, $Q13)&gt;0, 0, 1)), IF($N13="著作", IF(IFERROR(VLOOKUP($P13,Sheet1!$F:$G,2,0),0)=0, "", IFERROR(VLOOKUP($P13,Sheet1!$F:$G,2,0),0)), "")))</f>
        <v/>
      </c>
      <c r="Y13" s="3"/>
      <c r="Z13" s="3"/>
      <c r="AA13" s="3"/>
      <c r="AB13" s="3"/>
      <c r="AC13" s="3"/>
      <c r="AD13" s="3"/>
      <c r="AE13" s="45" t="str">
        <f>IF(COUNTBLANK($Y13:$AD13)&gt;0, "", IF(IFERROR(VLOOKUP($Y13,Sheet1!$L:$M,2,0),0)*IFERROR(VLOOKUP($AC13,Sheet1!$N:$O,2,0),0)=0, "", IFERROR(VLOOKUP($Y13,Sheet1!$L:$M,2,0),0)*IFERROR(VLOOKUP($AC13,Sheet1!$N:$O,2,0),0)))</f>
        <v/>
      </c>
      <c r="AF13" s="4"/>
      <c r="AG13" s="4"/>
      <c r="AH13" s="4"/>
      <c r="AI13" s="4"/>
      <c r="AJ13" s="4"/>
      <c r="AK13" s="49" t="str">
        <f>IF(COUNTBLANK($AF13:$AJ13)&gt;0,"",IF(IFERROR(VLOOKUP($AH13,Sheet1!$P:$Q,2,0),0)*IFERROR(VLOOKUP($AI13,Sheet1!$R:$S,2,0),0)=0,"",IFERROR(VLOOKUP($AH13,Sheet1!$P:$Q,2,0),0)*IFERROR(VLOOKUP($AI13,Sheet1!$R:$S,2,0),0)))</f>
        <v/>
      </c>
      <c r="AL13" s="3"/>
      <c r="AM13" s="3"/>
      <c r="AN13" s="3"/>
      <c r="AO13" s="3"/>
      <c r="AP13" s="3"/>
      <c r="AQ13" s="45" t="str">
        <f>IF(COUNTBLANK($AL13:$AP13)&gt;0,"",IF(IFERROR(VLOOKUP($AN13,Sheet1!$T:$U,2,0),0)*IFERROR(VLOOKUP($AO13,Sheet1!$V:$W,2,0),0)=0,"",IFERROR(VLOOKUP($AN13,Sheet1!$T:$U,2,0),0)*IFERROR(VLOOKUP($AO13,Sheet1!$V:$W,2,0),0)))</f>
        <v/>
      </c>
      <c r="AR13" s="4"/>
      <c r="AS13" s="4"/>
      <c r="AT13" s="4"/>
      <c r="AU13" s="36"/>
      <c r="AV13" s="50" t="str">
        <f>IF($AR13="", "", IF(OR($AS13="", $AT13="", $AU13=""), "", IF(IFERROR(VLOOKUP($AR13,Sheet1!$X:$Y,2,0),0)=0, "", IFERROR(VLOOKUP($AR13,Sheet1!$X:$Y,2,0),0))))</f>
        <v/>
      </c>
    </row>
    <row r="14" spans="1:48" s="30" customFormat="1" ht="99.9" customHeight="1" x14ac:dyDescent="0.3">
      <c r="A14" s="1">
        <v>6</v>
      </c>
      <c r="B14" s="79"/>
      <c r="C14" s="79"/>
      <c r="D14" s="79"/>
      <c r="E14" s="79"/>
      <c r="F14" s="79"/>
      <c r="G14" s="80"/>
      <c r="H14" s="77"/>
      <c r="I14" s="77"/>
      <c r="J14" s="77"/>
      <c r="K14" s="77"/>
      <c r="L14" s="81"/>
      <c r="M14" s="33"/>
      <c r="N14" s="2"/>
      <c r="O14" s="4"/>
      <c r="P14" s="40"/>
      <c r="Q14" s="40"/>
      <c r="R14" s="4"/>
      <c r="S14" s="4"/>
      <c r="T14" s="4"/>
      <c r="U14" s="2"/>
      <c r="V14" s="2"/>
      <c r="W14" s="4"/>
      <c r="X14" s="48" t="str">
        <f>IF(COUNTBLANK($M14:$W14)&gt;0, "", IF($N14="期刊论文", IF((IFERROR(VLOOKUP($U14,Sheet1!$H:$I,2,0),0)+IFERROR(VLOOKUP($V14,Sheet1!$J:$K,2,0),0))*IFERROR(VLOOKUP($P14,Sheet1!$D:$E,2,0),0)*IFERROR(VLOOKUP($S14,Sheet1!$B:$C,2,0),0)*IF(COUNTIF(Sheet2!$B:$B, $Q14)&gt;0, 0, 1)=0, "", (IFERROR(VLOOKUP($U14,Sheet1!$H:$I,2,0),0)+IFERROR(VLOOKUP($V14,Sheet1!$J:$K,2,0),0))*IFERROR(VLOOKUP($P14,Sheet1!$D:$E,2,0),0)*IFERROR(VLOOKUP($S14,Sheet1!$B:$C,2,0),0)*IF(COUNTIF(Sheet2!$B:$B, $Q14)&gt;0, 0, 1)), IF($N14="著作", IF(IFERROR(VLOOKUP($P14,Sheet1!$F:$G,2,0),0)=0, "", IFERROR(VLOOKUP($P14,Sheet1!$F:$G,2,0),0)), "")))</f>
        <v/>
      </c>
      <c r="Y14" s="3"/>
      <c r="Z14" s="3"/>
      <c r="AA14" s="3"/>
      <c r="AB14" s="3"/>
      <c r="AC14" s="3"/>
      <c r="AD14" s="3"/>
      <c r="AE14" s="45" t="str">
        <f>IF(COUNTBLANK($Y14:$AD14)&gt;0, "", IF(IFERROR(VLOOKUP($Y14,Sheet1!$L:$M,2,0),0)*IFERROR(VLOOKUP($AC14,Sheet1!$N:$O,2,0),0)=0, "", IFERROR(VLOOKUP($Y14,Sheet1!$L:$M,2,0),0)*IFERROR(VLOOKUP($AC14,Sheet1!$N:$O,2,0),0)))</f>
        <v/>
      </c>
      <c r="AF14" s="4"/>
      <c r="AG14" s="4"/>
      <c r="AH14" s="4"/>
      <c r="AI14" s="4"/>
      <c r="AJ14" s="4"/>
      <c r="AK14" s="49" t="str">
        <f>IF(COUNTBLANK($AF14:$AJ14)&gt;0,"",IF(IFERROR(VLOOKUP($AH14,Sheet1!$P:$Q,2,0),0)*IFERROR(VLOOKUP($AI14,Sheet1!$R:$S,2,0),0)=0,"",IFERROR(VLOOKUP($AH14,Sheet1!$P:$Q,2,0),0)*IFERROR(VLOOKUP($AI14,Sheet1!$R:$S,2,0),0)))</f>
        <v/>
      </c>
      <c r="AL14" s="3"/>
      <c r="AM14" s="3"/>
      <c r="AN14" s="3"/>
      <c r="AO14" s="3"/>
      <c r="AP14" s="3"/>
      <c r="AQ14" s="45" t="str">
        <f>IF(COUNTBLANK($AL14:$AP14)&gt;0,"",IF(IFERROR(VLOOKUP($AN14,Sheet1!$T:$U,2,0),0)*IFERROR(VLOOKUP($AO14,Sheet1!$V:$W,2,0),0)=0,"",IFERROR(VLOOKUP($AN14,Sheet1!$T:$U,2,0),0)*IFERROR(VLOOKUP($AO14,Sheet1!$V:$W,2,0),0)))</f>
        <v/>
      </c>
      <c r="AR14" s="4"/>
      <c r="AS14" s="4"/>
      <c r="AT14" s="4"/>
      <c r="AU14" s="36"/>
      <c r="AV14" s="50" t="str">
        <f>IF($AR14="", "", IF(OR($AS14="", $AT14="", $AU14=""), "", IF(IFERROR(VLOOKUP($AR14,Sheet1!$X:$Y,2,0),0)=0, "", IFERROR(VLOOKUP($AR14,Sheet1!$X:$Y,2,0),0))))</f>
        <v/>
      </c>
    </row>
    <row r="15" spans="1:48" s="30" customFormat="1" ht="99.9" customHeight="1" x14ac:dyDescent="0.3">
      <c r="A15" s="1">
        <v>7</v>
      </c>
      <c r="B15" s="79"/>
      <c r="C15" s="79"/>
      <c r="D15" s="79"/>
      <c r="E15" s="79"/>
      <c r="F15" s="79"/>
      <c r="G15" s="80"/>
      <c r="H15" s="77"/>
      <c r="I15" s="77"/>
      <c r="J15" s="77"/>
      <c r="K15" s="77"/>
      <c r="L15" s="81"/>
      <c r="M15" s="33"/>
      <c r="N15" s="2"/>
      <c r="O15" s="4"/>
      <c r="P15" s="40"/>
      <c r="Q15" s="40"/>
      <c r="R15" s="4"/>
      <c r="S15" s="4"/>
      <c r="T15" s="4"/>
      <c r="U15" s="2"/>
      <c r="V15" s="2"/>
      <c r="W15" s="4"/>
      <c r="X15" s="48" t="str">
        <f>IF(COUNTBLANK($M15:$W15)&gt;0, "", IF($N15="期刊论文", IF((IFERROR(VLOOKUP($U15,Sheet1!$H:$I,2,0),0)+IFERROR(VLOOKUP($V15,Sheet1!$J:$K,2,0),0))*IFERROR(VLOOKUP($P15,Sheet1!$D:$E,2,0),0)*IFERROR(VLOOKUP($S15,Sheet1!$B:$C,2,0),0)*IF(COUNTIF(Sheet2!$B:$B, $Q15)&gt;0, 0, 1)=0, "", (IFERROR(VLOOKUP($U15,Sheet1!$H:$I,2,0),0)+IFERROR(VLOOKUP($V15,Sheet1!$J:$K,2,0),0))*IFERROR(VLOOKUP($P15,Sheet1!$D:$E,2,0),0)*IFERROR(VLOOKUP($S15,Sheet1!$B:$C,2,0),0)*IF(COUNTIF(Sheet2!$B:$B, $Q15)&gt;0, 0, 1)), IF($N15="著作", IF(IFERROR(VLOOKUP($P15,Sheet1!$F:$G,2,0),0)=0, "", IFERROR(VLOOKUP($P15,Sheet1!$F:$G,2,0),0)), "")))</f>
        <v/>
      </c>
      <c r="Y15" s="3"/>
      <c r="Z15" s="3"/>
      <c r="AA15" s="3"/>
      <c r="AB15" s="3"/>
      <c r="AC15" s="3"/>
      <c r="AD15" s="3"/>
      <c r="AE15" s="45" t="str">
        <f>IF(COUNTBLANK($Y15:$AD15)&gt;0, "", IF(IFERROR(VLOOKUP($Y15,Sheet1!$L:$M,2,0),0)*IFERROR(VLOOKUP($AC15,Sheet1!$N:$O,2,0),0)=0, "", IFERROR(VLOOKUP($Y15,Sheet1!$L:$M,2,0),0)*IFERROR(VLOOKUP($AC15,Sheet1!$N:$O,2,0),0)))</f>
        <v/>
      </c>
      <c r="AF15" s="4"/>
      <c r="AG15" s="4"/>
      <c r="AH15" s="4"/>
      <c r="AI15" s="4"/>
      <c r="AJ15" s="4"/>
      <c r="AK15" s="49" t="str">
        <f>IF(COUNTBLANK($AF15:$AJ15)&gt;0,"",IF(IFERROR(VLOOKUP($AH15,Sheet1!$P:$Q,2,0),0)*IFERROR(VLOOKUP($AI15,Sheet1!$R:$S,2,0),0)=0,"",IFERROR(VLOOKUP($AH15,Sheet1!$P:$Q,2,0),0)*IFERROR(VLOOKUP($AI15,Sheet1!$R:$S,2,0),0)))</f>
        <v/>
      </c>
      <c r="AL15" s="3"/>
      <c r="AM15" s="3"/>
      <c r="AN15" s="3"/>
      <c r="AO15" s="3"/>
      <c r="AP15" s="3"/>
      <c r="AQ15" s="45" t="str">
        <f>IF(COUNTBLANK($AL15:$AP15)&gt;0,"",IF(IFERROR(VLOOKUP($AN15,Sheet1!$T:$U,2,0),0)*IFERROR(VLOOKUP($AO15,Sheet1!$V:$W,2,0),0)=0,"",IFERROR(VLOOKUP($AN15,Sheet1!$T:$U,2,0),0)*IFERROR(VLOOKUP($AO15,Sheet1!$V:$W,2,0),0)))</f>
        <v/>
      </c>
      <c r="AR15" s="4"/>
      <c r="AS15" s="4"/>
      <c r="AT15" s="4"/>
      <c r="AU15" s="36"/>
      <c r="AV15" s="50" t="str">
        <f>IF($AR15="", "", IF(OR($AS15="", $AT15="", $AU15=""), "", IF(IFERROR(VLOOKUP($AR15,Sheet1!$X:$Y,2,0),0)=0, "", IFERROR(VLOOKUP($AR15,Sheet1!$X:$Y,2,0),0))))</f>
        <v/>
      </c>
    </row>
    <row r="16" spans="1:48" s="30" customFormat="1" ht="99.9" customHeight="1" x14ac:dyDescent="0.3">
      <c r="A16" s="1">
        <v>8</v>
      </c>
      <c r="B16" s="79"/>
      <c r="C16" s="79"/>
      <c r="D16" s="79"/>
      <c r="E16" s="79"/>
      <c r="F16" s="79"/>
      <c r="G16" s="80"/>
      <c r="H16" s="77"/>
      <c r="I16" s="77"/>
      <c r="J16" s="77"/>
      <c r="K16" s="77"/>
      <c r="L16" s="81"/>
      <c r="M16" s="33"/>
      <c r="N16" s="2"/>
      <c r="O16" s="4"/>
      <c r="P16" s="40"/>
      <c r="Q16" s="40"/>
      <c r="R16" s="4"/>
      <c r="S16" s="4"/>
      <c r="T16" s="4"/>
      <c r="U16" s="2"/>
      <c r="V16" s="2"/>
      <c r="W16" s="4"/>
      <c r="X16" s="48" t="str">
        <f>IF(COUNTBLANK($M16:$W16)&gt;0, "", IF($N16="期刊论文", IF((IFERROR(VLOOKUP($U16,Sheet1!$H:$I,2,0),0)+IFERROR(VLOOKUP($V16,Sheet1!$J:$K,2,0),0))*IFERROR(VLOOKUP($P16,Sheet1!$D:$E,2,0),0)*IFERROR(VLOOKUP($S16,Sheet1!$B:$C,2,0),0)*IF(COUNTIF(Sheet2!$B:$B, $Q16)&gt;0, 0, 1)=0, "", (IFERROR(VLOOKUP($U16,Sheet1!$H:$I,2,0),0)+IFERROR(VLOOKUP($V16,Sheet1!$J:$K,2,0),0))*IFERROR(VLOOKUP($P16,Sheet1!$D:$E,2,0),0)*IFERROR(VLOOKUP($S16,Sheet1!$B:$C,2,0),0)*IF(COUNTIF(Sheet2!$B:$B, $Q16)&gt;0, 0, 1)), IF($N16="著作", IF(IFERROR(VLOOKUP($P16,Sheet1!$F:$G,2,0),0)=0, "", IFERROR(VLOOKUP($P16,Sheet1!$F:$G,2,0),0)), "")))</f>
        <v/>
      </c>
      <c r="Y16" s="3"/>
      <c r="Z16" s="3"/>
      <c r="AA16" s="3"/>
      <c r="AB16" s="3"/>
      <c r="AC16" s="3"/>
      <c r="AD16" s="3"/>
      <c r="AE16" s="45" t="str">
        <f>IF(COUNTBLANK($Y16:$AD16)&gt;0, "", IF(IFERROR(VLOOKUP($Y16,Sheet1!$L:$M,2,0),0)*IFERROR(VLOOKUP($AC16,Sheet1!$N:$O,2,0),0)=0, "", IFERROR(VLOOKUP($Y16,Sheet1!$L:$M,2,0),0)*IFERROR(VLOOKUP($AC16,Sheet1!$N:$O,2,0),0)))</f>
        <v/>
      </c>
      <c r="AF16" s="4"/>
      <c r="AG16" s="4"/>
      <c r="AH16" s="4"/>
      <c r="AI16" s="4"/>
      <c r="AJ16" s="4"/>
      <c r="AK16" s="49" t="str">
        <f>IF(COUNTBLANK($AF16:$AJ16)&gt;0,"",IF(IFERROR(VLOOKUP($AH16,Sheet1!$P:$Q,2,0),0)*IFERROR(VLOOKUP($AI16,Sheet1!$R:$S,2,0),0)=0,"",IFERROR(VLOOKUP($AH16,Sheet1!$P:$Q,2,0),0)*IFERROR(VLOOKUP($AI16,Sheet1!$R:$S,2,0),0)))</f>
        <v/>
      </c>
      <c r="AL16" s="3"/>
      <c r="AM16" s="3"/>
      <c r="AN16" s="3"/>
      <c r="AO16" s="3"/>
      <c r="AP16" s="3"/>
      <c r="AQ16" s="45" t="str">
        <f>IF(COUNTBLANK($AL16:$AP16)&gt;0,"",IF(IFERROR(VLOOKUP($AN16,Sheet1!$T:$U,2,0),0)*IFERROR(VLOOKUP($AO16,Sheet1!$V:$W,2,0),0)=0,"",IFERROR(VLOOKUP($AN16,Sheet1!$T:$U,2,0),0)*IFERROR(VLOOKUP($AO16,Sheet1!$V:$W,2,0),0)))</f>
        <v/>
      </c>
      <c r="AR16" s="4"/>
      <c r="AS16" s="4"/>
      <c r="AT16" s="4"/>
      <c r="AU16" s="36"/>
      <c r="AV16" s="50" t="str">
        <f>IF($AR16="", "", IF(OR($AS16="", $AT16="", $AU16=""), "", IF(IFERROR(VLOOKUP($AR16,Sheet1!$X:$Y,2,0),0)=0, "", IFERROR(VLOOKUP($AR16,Sheet1!$X:$Y,2,0),0))))</f>
        <v/>
      </c>
    </row>
    <row r="17" spans="1:48" s="30" customFormat="1" ht="99.9" customHeight="1" x14ac:dyDescent="0.3">
      <c r="A17" s="1">
        <v>9</v>
      </c>
      <c r="B17" s="79"/>
      <c r="C17" s="79"/>
      <c r="D17" s="79"/>
      <c r="E17" s="79"/>
      <c r="F17" s="79"/>
      <c r="G17" s="80"/>
      <c r="H17" s="77"/>
      <c r="I17" s="77"/>
      <c r="J17" s="77"/>
      <c r="K17" s="77"/>
      <c r="L17" s="81"/>
      <c r="M17" s="33"/>
      <c r="N17" s="2"/>
      <c r="O17" s="4"/>
      <c r="P17" s="40"/>
      <c r="Q17" s="40"/>
      <c r="R17" s="4"/>
      <c r="S17" s="4"/>
      <c r="T17" s="4"/>
      <c r="U17" s="2"/>
      <c r="V17" s="2"/>
      <c r="W17" s="4"/>
      <c r="X17" s="48" t="str">
        <f>IF(COUNTBLANK($M17:$W17)&gt;0, "", IF($N17="期刊论文", IF((IFERROR(VLOOKUP($U17,Sheet1!$H:$I,2,0),0)+IFERROR(VLOOKUP($V17,Sheet1!$J:$K,2,0),0))*IFERROR(VLOOKUP($P17,Sheet1!$D:$E,2,0),0)*IFERROR(VLOOKUP($S17,Sheet1!$B:$C,2,0),0)*IF(COUNTIF(Sheet2!$B:$B, $Q17)&gt;0, 0, 1)=0, "", (IFERROR(VLOOKUP($U17,Sheet1!$H:$I,2,0),0)+IFERROR(VLOOKUP($V17,Sheet1!$J:$K,2,0),0))*IFERROR(VLOOKUP($P17,Sheet1!$D:$E,2,0),0)*IFERROR(VLOOKUP($S17,Sheet1!$B:$C,2,0),0)*IF(COUNTIF(Sheet2!$B:$B, $Q17)&gt;0, 0, 1)), IF($N17="著作", IF(IFERROR(VLOOKUP($P17,Sheet1!$F:$G,2,0),0)=0, "", IFERROR(VLOOKUP($P17,Sheet1!$F:$G,2,0),0)), "")))</f>
        <v/>
      </c>
      <c r="Y17" s="3"/>
      <c r="Z17" s="3"/>
      <c r="AA17" s="3"/>
      <c r="AB17" s="3"/>
      <c r="AC17" s="3"/>
      <c r="AD17" s="3"/>
      <c r="AE17" s="45" t="str">
        <f>IF(COUNTBLANK($Y17:$AD17)&gt;0, "", IF(IFERROR(VLOOKUP($Y17,Sheet1!$L:$M,2,0),0)*IFERROR(VLOOKUP($AC17,Sheet1!$N:$O,2,0),0)=0, "", IFERROR(VLOOKUP($Y17,Sheet1!$L:$M,2,0),0)*IFERROR(VLOOKUP($AC17,Sheet1!$N:$O,2,0),0)))</f>
        <v/>
      </c>
      <c r="AF17" s="4"/>
      <c r="AG17" s="4"/>
      <c r="AH17" s="4"/>
      <c r="AI17" s="4"/>
      <c r="AJ17" s="4"/>
      <c r="AK17" s="49" t="str">
        <f>IF(COUNTBLANK($AF17:$AJ17)&gt;0,"",IF(IFERROR(VLOOKUP($AH17,Sheet1!$P:$Q,2,0),0)*IFERROR(VLOOKUP($AI17,Sheet1!$R:$S,2,0),0)=0,"",IFERROR(VLOOKUP($AH17,Sheet1!$P:$Q,2,0),0)*IFERROR(VLOOKUP($AI17,Sheet1!$R:$S,2,0),0)))</f>
        <v/>
      </c>
      <c r="AL17" s="3"/>
      <c r="AM17" s="3"/>
      <c r="AN17" s="3"/>
      <c r="AO17" s="3"/>
      <c r="AP17" s="3"/>
      <c r="AQ17" s="45" t="str">
        <f>IF(COUNTBLANK($AL17:$AP17)&gt;0,"",IF(IFERROR(VLOOKUP($AN17,Sheet1!$T:$U,2,0),0)*IFERROR(VLOOKUP($AO17,Sheet1!$V:$W,2,0),0)=0,"",IFERROR(VLOOKUP($AN17,Sheet1!$T:$U,2,0),0)*IFERROR(VLOOKUP($AO17,Sheet1!$V:$W,2,0),0)))</f>
        <v/>
      </c>
      <c r="AR17" s="4"/>
      <c r="AS17" s="4"/>
      <c r="AT17" s="4"/>
      <c r="AU17" s="36"/>
      <c r="AV17" s="50" t="str">
        <f>IF($AR17="", "", IF(OR($AS17="", $AT17="", $AU17=""), "", IF(IFERROR(VLOOKUP($AR17,Sheet1!$X:$Y,2,0),0)=0, "", IFERROR(VLOOKUP($AR17,Sheet1!$X:$Y,2,0),0))))</f>
        <v/>
      </c>
    </row>
    <row r="18" spans="1:48" s="30" customFormat="1" ht="99.9" customHeight="1" x14ac:dyDescent="0.3">
      <c r="A18" s="1">
        <v>10</v>
      </c>
      <c r="B18" s="79"/>
      <c r="C18" s="79"/>
      <c r="D18" s="79"/>
      <c r="E18" s="79"/>
      <c r="F18" s="79"/>
      <c r="G18" s="80"/>
      <c r="H18" s="77"/>
      <c r="I18" s="77"/>
      <c r="J18" s="77"/>
      <c r="K18" s="77"/>
      <c r="L18" s="81"/>
      <c r="M18" s="33"/>
      <c r="N18" s="2"/>
      <c r="O18" s="4"/>
      <c r="P18" s="40"/>
      <c r="Q18" s="40"/>
      <c r="R18" s="4"/>
      <c r="S18" s="4"/>
      <c r="T18" s="4"/>
      <c r="U18" s="2"/>
      <c r="V18" s="2"/>
      <c r="W18" s="4"/>
      <c r="X18" s="48" t="str">
        <f>IF(COUNTBLANK($M18:$W18)&gt;0, "", IF($N18="期刊论文", IF((IFERROR(VLOOKUP($U18,Sheet1!$H:$I,2,0),0)+IFERROR(VLOOKUP($V18,Sheet1!$J:$K,2,0),0))*IFERROR(VLOOKUP($P18,Sheet1!$D:$E,2,0),0)*IFERROR(VLOOKUP($S18,Sheet1!$B:$C,2,0),0)*IF(COUNTIF(Sheet2!$B:$B, $Q18)&gt;0, 0, 1)=0, "", (IFERROR(VLOOKUP($U18,Sheet1!$H:$I,2,0),0)+IFERROR(VLOOKUP($V18,Sheet1!$J:$K,2,0),0))*IFERROR(VLOOKUP($P18,Sheet1!$D:$E,2,0),0)*IFERROR(VLOOKUP($S18,Sheet1!$B:$C,2,0),0)*IF(COUNTIF(Sheet2!$B:$B, $Q18)&gt;0, 0, 1)), IF($N18="著作", IF(IFERROR(VLOOKUP($P18,Sheet1!$F:$G,2,0),0)=0, "", IFERROR(VLOOKUP($P18,Sheet1!$F:$G,2,0),0)), "")))</f>
        <v/>
      </c>
      <c r="Y18" s="3"/>
      <c r="Z18" s="3"/>
      <c r="AA18" s="3"/>
      <c r="AB18" s="3"/>
      <c r="AC18" s="3"/>
      <c r="AD18" s="3"/>
      <c r="AE18" s="45" t="str">
        <f>IF(COUNTBLANK($Y18:$AD18)&gt;0, "", IF(IFERROR(VLOOKUP($Y18,Sheet1!$L:$M,2,0),0)*IFERROR(VLOOKUP($AC18,Sheet1!$N:$O,2,0),0)=0, "", IFERROR(VLOOKUP($Y18,Sheet1!$L:$M,2,0),0)*IFERROR(VLOOKUP($AC18,Sheet1!$N:$O,2,0),0)))</f>
        <v/>
      </c>
      <c r="AF18" s="4"/>
      <c r="AG18" s="4"/>
      <c r="AH18" s="4"/>
      <c r="AI18" s="4"/>
      <c r="AJ18" s="4"/>
      <c r="AK18" s="49" t="str">
        <f>IF(COUNTBLANK($AF18:$AJ18)&gt;0,"",IF(IFERROR(VLOOKUP($AH18,Sheet1!$P:$Q,2,0),0)*IFERROR(VLOOKUP($AI18,Sheet1!$R:$S,2,0),0)=0,"",IFERROR(VLOOKUP($AH18,Sheet1!$P:$Q,2,0),0)*IFERROR(VLOOKUP($AI18,Sheet1!$R:$S,2,0),0)))</f>
        <v/>
      </c>
      <c r="AL18" s="3"/>
      <c r="AM18" s="3"/>
      <c r="AN18" s="3"/>
      <c r="AO18" s="3"/>
      <c r="AP18" s="3"/>
      <c r="AQ18" s="45" t="str">
        <f>IF(COUNTBLANK($AL18:$AP18)&gt;0,"",IF(IFERROR(VLOOKUP($AN18,Sheet1!$T:$U,2,0),0)*IFERROR(VLOOKUP($AO18,Sheet1!$V:$W,2,0),0)=0,"",IFERROR(VLOOKUP($AN18,Sheet1!$T:$U,2,0),0)*IFERROR(VLOOKUP($AO18,Sheet1!$V:$W,2,0),0)))</f>
        <v/>
      </c>
      <c r="AR18" s="4"/>
      <c r="AS18" s="4"/>
      <c r="AT18" s="4"/>
      <c r="AU18" s="36"/>
      <c r="AV18" s="50" t="str">
        <f>IF($AR18="", "", IF(OR($AS18="", $AT18="", $AU18=""), "", IF(IFERROR(VLOOKUP($AR18,Sheet1!$X:$Y,2,0),0)=0, "", IFERROR(VLOOKUP($AR18,Sheet1!$X:$Y,2,0),0))))</f>
        <v/>
      </c>
    </row>
    <row r="19" spans="1:48" s="30" customFormat="1" ht="99.9" customHeight="1" x14ac:dyDescent="0.3">
      <c r="A19" s="1">
        <v>11</v>
      </c>
      <c r="B19" s="79"/>
      <c r="C19" s="79"/>
      <c r="D19" s="79"/>
      <c r="E19" s="79"/>
      <c r="F19" s="79"/>
      <c r="G19" s="80"/>
      <c r="H19" s="77"/>
      <c r="I19" s="77"/>
      <c r="J19" s="77"/>
      <c r="K19" s="77"/>
      <c r="L19" s="81"/>
      <c r="M19" s="33"/>
      <c r="N19" s="2"/>
      <c r="O19" s="4"/>
      <c r="P19" s="40"/>
      <c r="Q19" s="40"/>
      <c r="R19" s="4"/>
      <c r="S19" s="4"/>
      <c r="T19" s="4"/>
      <c r="U19" s="2"/>
      <c r="V19" s="2"/>
      <c r="W19" s="4"/>
      <c r="X19" s="48" t="str">
        <f>IF(COUNTBLANK($M19:$W19)&gt;0, "", IF($N19="期刊论文", IF((IFERROR(VLOOKUP($U19,Sheet1!$H:$I,2,0),0)+IFERROR(VLOOKUP($V19,Sheet1!$J:$K,2,0),0))*IFERROR(VLOOKUP($P19,Sheet1!$D:$E,2,0),0)*IFERROR(VLOOKUP($S19,Sheet1!$B:$C,2,0),0)*IF(COUNTIF(Sheet2!$B:$B, $Q19)&gt;0, 0, 1)=0, "", (IFERROR(VLOOKUP($U19,Sheet1!$H:$I,2,0),0)+IFERROR(VLOOKUP($V19,Sheet1!$J:$K,2,0),0))*IFERROR(VLOOKUP($P19,Sheet1!$D:$E,2,0),0)*IFERROR(VLOOKUP($S19,Sheet1!$B:$C,2,0),0)*IF(COUNTIF(Sheet2!$B:$B, $Q19)&gt;0, 0, 1)), IF($N19="著作", IF(IFERROR(VLOOKUP($P19,Sheet1!$F:$G,2,0),0)=0, "", IFERROR(VLOOKUP($P19,Sheet1!$F:$G,2,0),0)), "")))</f>
        <v/>
      </c>
      <c r="Y19" s="3"/>
      <c r="Z19" s="3"/>
      <c r="AA19" s="3"/>
      <c r="AB19" s="3"/>
      <c r="AC19" s="3"/>
      <c r="AD19" s="3"/>
      <c r="AE19" s="45" t="str">
        <f>IF(COUNTBLANK($Y19:$AD19)&gt;0, "", IF(IFERROR(VLOOKUP($Y19,Sheet1!$L:$M,2,0),0)*IFERROR(VLOOKUP($AC19,Sheet1!$N:$O,2,0),0)=0, "", IFERROR(VLOOKUP($Y19,Sheet1!$L:$M,2,0),0)*IFERROR(VLOOKUP($AC19,Sheet1!$N:$O,2,0),0)))</f>
        <v/>
      </c>
      <c r="AF19" s="4"/>
      <c r="AG19" s="4"/>
      <c r="AH19" s="4"/>
      <c r="AI19" s="4"/>
      <c r="AJ19" s="4"/>
      <c r="AK19" s="49" t="str">
        <f>IF(COUNTBLANK($AF19:$AJ19)&gt;0,"",IF(IFERROR(VLOOKUP($AH19,Sheet1!$P:$Q,2,0),0)*IFERROR(VLOOKUP($AI19,Sheet1!$R:$S,2,0),0)=0,"",IFERROR(VLOOKUP($AH19,Sheet1!$P:$Q,2,0),0)*IFERROR(VLOOKUP($AI19,Sheet1!$R:$S,2,0),0)))</f>
        <v/>
      </c>
      <c r="AL19" s="3"/>
      <c r="AM19" s="3"/>
      <c r="AN19" s="3"/>
      <c r="AO19" s="3"/>
      <c r="AP19" s="3"/>
      <c r="AQ19" s="45" t="str">
        <f>IF(COUNTBLANK($AL19:$AP19)&gt;0,"",IF(IFERROR(VLOOKUP($AN19,Sheet1!$T:$U,2,0),0)*IFERROR(VLOOKUP($AO19,Sheet1!$V:$W,2,0),0)=0,"",IFERROR(VLOOKUP($AN19,Sheet1!$T:$U,2,0),0)*IFERROR(VLOOKUP($AO19,Sheet1!$V:$W,2,0),0)))</f>
        <v/>
      </c>
      <c r="AR19" s="4"/>
      <c r="AS19" s="4"/>
      <c r="AT19" s="4"/>
      <c r="AU19" s="36"/>
      <c r="AV19" s="50" t="str">
        <f>IF($AR19="", "", IF(OR($AS19="", $AT19="", $AU19=""), "", IF(IFERROR(VLOOKUP($AR19,Sheet1!$X:$Y,2,0),0)=0, "", IFERROR(VLOOKUP($AR19,Sheet1!$X:$Y,2,0),0))))</f>
        <v/>
      </c>
    </row>
    <row r="20" spans="1:48" s="30" customFormat="1" ht="99.9" customHeight="1" x14ac:dyDescent="0.3">
      <c r="A20" s="1">
        <v>12</v>
      </c>
      <c r="B20" s="79"/>
      <c r="C20" s="79"/>
      <c r="D20" s="79"/>
      <c r="E20" s="79"/>
      <c r="F20" s="79"/>
      <c r="G20" s="80"/>
      <c r="H20" s="77"/>
      <c r="I20" s="77"/>
      <c r="J20" s="77"/>
      <c r="K20" s="77"/>
      <c r="L20" s="81"/>
      <c r="M20" s="33"/>
      <c r="N20" s="2"/>
      <c r="O20" s="4"/>
      <c r="P20" s="40"/>
      <c r="Q20" s="40"/>
      <c r="R20" s="4"/>
      <c r="S20" s="4"/>
      <c r="T20" s="4"/>
      <c r="U20" s="2"/>
      <c r="V20" s="2"/>
      <c r="W20" s="4"/>
      <c r="X20" s="48" t="str">
        <f>IF(COUNTBLANK($M20:$W20)&gt;0, "", IF($N20="期刊论文", IF((IFERROR(VLOOKUP($U20,Sheet1!$H:$I,2,0),0)+IFERROR(VLOOKUP($V20,Sheet1!$J:$K,2,0),0))*IFERROR(VLOOKUP($P20,Sheet1!$D:$E,2,0),0)*IFERROR(VLOOKUP($S20,Sheet1!$B:$C,2,0),0)*IF(COUNTIF(Sheet2!$B:$B, $Q20)&gt;0, 0, 1)=0, "", (IFERROR(VLOOKUP($U20,Sheet1!$H:$I,2,0),0)+IFERROR(VLOOKUP($V20,Sheet1!$J:$K,2,0),0))*IFERROR(VLOOKUP($P20,Sheet1!$D:$E,2,0),0)*IFERROR(VLOOKUP($S20,Sheet1!$B:$C,2,0),0)*IF(COUNTIF(Sheet2!$B:$B, $Q20)&gt;0, 0, 1)), IF($N20="著作", IF(IFERROR(VLOOKUP($P20,Sheet1!$F:$G,2,0),0)=0, "", IFERROR(VLOOKUP($P20,Sheet1!$F:$G,2,0),0)), "")))</f>
        <v/>
      </c>
      <c r="Y20" s="3"/>
      <c r="Z20" s="3"/>
      <c r="AA20" s="3"/>
      <c r="AB20" s="3"/>
      <c r="AC20" s="3"/>
      <c r="AD20" s="3"/>
      <c r="AE20" s="45" t="str">
        <f>IF(COUNTBLANK($Y20:$AD20)&gt;0, "", IF(IFERROR(VLOOKUP($Y20,Sheet1!$L:$M,2,0),0)*IFERROR(VLOOKUP($AC20,Sheet1!$N:$O,2,0),0)=0, "", IFERROR(VLOOKUP($Y20,Sheet1!$L:$M,2,0),0)*IFERROR(VLOOKUP($AC20,Sheet1!$N:$O,2,0),0)))</f>
        <v/>
      </c>
      <c r="AF20" s="4"/>
      <c r="AG20" s="4"/>
      <c r="AH20" s="4"/>
      <c r="AI20" s="4"/>
      <c r="AJ20" s="4"/>
      <c r="AK20" s="49" t="str">
        <f>IF(COUNTBLANK($AF20:$AJ20)&gt;0,"",IF(IFERROR(VLOOKUP($AH20,Sheet1!$P:$Q,2,0),0)*IFERROR(VLOOKUP($AI20,Sheet1!$R:$S,2,0),0)=0,"",IFERROR(VLOOKUP($AH20,Sheet1!$P:$Q,2,0),0)*IFERROR(VLOOKUP($AI20,Sheet1!$R:$S,2,0),0)))</f>
        <v/>
      </c>
      <c r="AL20" s="3"/>
      <c r="AM20" s="3"/>
      <c r="AN20" s="3"/>
      <c r="AO20" s="3"/>
      <c r="AP20" s="3"/>
      <c r="AQ20" s="45" t="str">
        <f>IF(COUNTBLANK($AL20:$AP20)&gt;0,"",IF(IFERROR(VLOOKUP($AN20,Sheet1!$T:$U,2,0),0)*IFERROR(VLOOKUP($AO20,Sheet1!$V:$W,2,0),0)=0,"",IFERROR(VLOOKUP($AN20,Sheet1!$T:$U,2,0),0)*IFERROR(VLOOKUP($AO20,Sheet1!$V:$W,2,0),0)))</f>
        <v/>
      </c>
      <c r="AR20" s="4"/>
      <c r="AS20" s="4"/>
      <c r="AT20" s="4"/>
      <c r="AU20" s="36"/>
      <c r="AV20" s="50" t="str">
        <f>IF($AR20="", "", IF(OR($AS20="", $AT20="", $AU20=""), "", IF(IFERROR(VLOOKUP($AR20,Sheet1!$X:$Y,2,0),0)=0, "", IFERROR(VLOOKUP($AR20,Sheet1!$X:$Y,2,0),0))))</f>
        <v/>
      </c>
    </row>
    <row r="21" spans="1:48" s="30" customFormat="1" ht="99.9" customHeight="1" x14ac:dyDescent="0.3">
      <c r="A21" s="1">
        <v>13</v>
      </c>
      <c r="B21" s="79"/>
      <c r="C21" s="79"/>
      <c r="D21" s="79"/>
      <c r="E21" s="79"/>
      <c r="F21" s="79"/>
      <c r="G21" s="80"/>
      <c r="H21" s="77"/>
      <c r="I21" s="77"/>
      <c r="J21" s="77"/>
      <c r="K21" s="77"/>
      <c r="L21" s="81"/>
      <c r="M21" s="33"/>
      <c r="N21" s="2"/>
      <c r="O21" s="4"/>
      <c r="P21" s="40"/>
      <c r="Q21" s="40"/>
      <c r="R21" s="4"/>
      <c r="S21" s="4"/>
      <c r="T21" s="4"/>
      <c r="U21" s="2"/>
      <c r="V21" s="2"/>
      <c r="W21" s="4"/>
      <c r="X21" s="48" t="str">
        <f>IF(COUNTBLANK($M21:$W21)&gt;0, "", IF($N21="期刊论文", IF((IFERROR(VLOOKUP($U21,Sheet1!$H:$I,2,0),0)+IFERROR(VLOOKUP($V21,Sheet1!$J:$K,2,0),0))*IFERROR(VLOOKUP($P21,Sheet1!$D:$E,2,0),0)*IFERROR(VLOOKUP($S21,Sheet1!$B:$C,2,0),0)*IF(COUNTIF(Sheet2!$B:$B, $Q21)&gt;0, 0, 1)=0, "", (IFERROR(VLOOKUP($U21,Sheet1!$H:$I,2,0),0)+IFERROR(VLOOKUP($V21,Sheet1!$J:$K,2,0),0))*IFERROR(VLOOKUP($P21,Sheet1!$D:$E,2,0),0)*IFERROR(VLOOKUP($S21,Sheet1!$B:$C,2,0),0)*IF(COUNTIF(Sheet2!$B:$B, $Q21)&gt;0, 0, 1)), IF($N21="著作", IF(IFERROR(VLOOKUP($P21,Sheet1!$F:$G,2,0),0)=0, "", IFERROR(VLOOKUP($P21,Sheet1!$F:$G,2,0),0)), "")))</f>
        <v/>
      </c>
      <c r="Y21" s="3"/>
      <c r="Z21" s="3"/>
      <c r="AA21" s="3"/>
      <c r="AB21" s="3"/>
      <c r="AC21" s="3"/>
      <c r="AD21" s="3"/>
      <c r="AE21" s="45" t="str">
        <f>IF(COUNTBLANK($Y21:$AD21)&gt;0, "", IF(IFERROR(VLOOKUP($Y21,Sheet1!$L:$M,2,0),0)*IFERROR(VLOOKUP($AC21,Sheet1!$N:$O,2,0),0)=0, "", IFERROR(VLOOKUP($Y21,Sheet1!$L:$M,2,0),0)*IFERROR(VLOOKUP($AC21,Sheet1!$N:$O,2,0),0)))</f>
        <v/>
      </c>
      <c r="AF21" s="4"/>
      <c r="AG21" s="4"/>
      <c r="AH21" s="4"/>
      <c r="AI21" s="4"/>
      <c r="AJ21" s="4"/>
      <c r="AK21" s="49" t="str">
        <f>IF(COUNTBLANK($AF21:$AJ21)&gt;0,"",IF(IFERROR(VLOOKUP($AH21,Sheet1!$P:$Q,2,0),0)*IFERROR(VLOOKUP($AI21,Sheet1!$R:$S,2,0),0)=0,"",IFERROR(VLOOKUP($AH21,Sheet1!$P:$Q,2,0),0)*IFERROR(VLOOKUP($AI21,Sheet1!$R:$S,2,0),0)))</f>
        <v/>
      </c>
      <c r="AL21" s="3"/>
      <c r="AM21" s="3"/>
      <c r="AN21" s="3"/>
      <c r="AO21" s="3"/>
      <c r="AP21" s="3"/>
      <c r="AQ21" s="45" t="str">
        <f>IF(COUNTBLANK($AL21:$AP21)&gt;0,"",IF(IFERROR(VLOOKUP($AN21,Sheet1!$T:$U,2,0),0)*IFERROR(VLOOKUP($AO21,Sheet1!$V:$W,2,0),0)=0,"",IFERROR(VLOOKUP($AN21,Sheet1!$T:$U,2,0),0)*IFERROR(VLOOKUP($AO21,Sheet1!$V:$W,2,0),0)))</f>
        <v/>
      </c>
      <c r="AR21" s="4"/>
      <c r="AS21" s="4"/>
      <c r="AT21" s="4"/>
      <c r="AU21" s="36"/>
      <c r="AV21" s="50" t="str">
        <f>IF($AR21="", "", IF(OR($AS21="", $AT21="", $AU21=""), "", IF(IFERROR(VLOOKUP($AR21,Sheet1!$X:$Y,2,0),0)=0, "", IFERROR(VLOOKUP($AR21,Sheet1!$X:$Y,2,0),0))))</f>
        <v/>
      </c>
    </row>
    <row r="22" spans="1:48" s="30" customFormat="1" ht="99.9" customHeight="1" x14ac:dyDescent="0.3">
      <c r="A22" s="1">
        <v>14</v>
      </c>
      <c r="B22" s="79"/>
      <c r="C22" s="79"/>
      <c r="D22" s="79"/>
      <c r="E22" s="79"/>
      <c r="F22" s="79"/>
      <c r="G22" s="80"/>
      <c r="H22" s="77"/>
      <c r="I22" s="77"/>
      <c r="J22" s="77"/>
      <c r="K22" s="77"/>
      <c r="L22" s="81"/>
      <c r="M22" s="33"/>
      <c r="N22" s="2"/>
      <c r="O22" s="4"/>
      <c r="P22" s="40"/>
      <c r="Q22" s="40"/>
      <c r="R22" s="4"/>
      <c r="S22" s="4"/>
      <c r="T22" s="4"/>
      <c r="U22" s="2"/>
      <c r="V22" s="2"/>
      <c r="W22" s="4"/>
      <c r="X22" s="48" t="str">
        <f>IF(COUNTBLANK($M22:$W22)&gt;0, "", IF($N22="期刊论文", IF((IFERROR(VLOOKUP($U22,Sheet1!$H:$I,2,0),0)+IFERROR(VLOOKUP($V22,Sheet1!$J:$K,2,0),0))*IFERROR(VLOOKUP($P22,Sheet1!$D:$E,2,0),0)*IFERROR(VLOOKUP($S22,Sheet1!$B:$C,2,0),0)*IF(COUNTIF(Sheet2!$B:$B, $Q22)&gt;0, 0, 1)=0, "", (IFERROR(VLOOKUP($U22,Sheet1!$H:$I,2,0),0)+IFERROR(VLOOKUP($V22,Sheet1!$J:$K,2,0),0))*IFERROR(VLOOKUP($P22,Sheet1!$D:$E,2,0),0)*IFERROR(VLOOKUP($S22,Sheet1!$B:$C,2,0),0)*IF(COUNTIF(Sheet2!$B:$B, $Q22)&gt;0, 0, 1)), IF($N22="著作", IF(IFERROR(VLOOKUP($P22,Sheet1!$F:$G,2,0),0)=0, "", IFERROR(VLOOKUP($P22,Sheet1!$F:$G,2,0),0)), "")))</f>
        <v/>
      </c>
      <c r="Y22" s="3"/>
      <c r="Z22" s="3"/>
      <c r="AA22" s="3"/>
      <c r="AB22" s="3"/>
      <c r="AC22" s="3"/>
      <c r="AD22" s="3"/>
      <c r="AE22" s="45" t="str">
        <f>IF(COUNTBLANK($Y22:$AD22)&gt;0, "", IF(IFERROR(VLOOKUP($Y22,Sheet1!$L:$M,2,0),0)*IFERROR(VLOOKUP($AC22,Sheet1!$N:$O,2,0),0)=0, "", IFERROR(VLOOKUP($Y22,Sheet1!$L:$M,2,0),0)*IFERROR(VLOOKUP($AC22,Sheet1!$N:$O,2,0),0)))</f>
        <v/>
      </c>
      <c r="AF22" s="4"/>
      <c r="AG22" s="4"/>
      <c r="AH22" s="4"/>
      <c r="AI22" s="4"/>
      <c r="AJ22" s="4"/>
      <c r="AK22" s="49" t="str">
        <f>IF(COUNTBLANK($AF22:$AJ22)&gt;0,"",IF(IFERROR(VLOOKUP($AH22,Sheet1!$P:$Q,2,0),0)*IFERROR(VLOOKUP($AI22,Sheet1!$R:$S,2,0),0)=0,"",IFERROR(VLOOKUP($AH22,Sheet1!$P:$Q,2,0),0)*IFERROR(VLOOKUP($AI22,Sheet1!$R:$S,2,0),0)))</f>
        <v/>
      </c>
      <c r="AL22" s="3"/>
      <c r="AM22" s="3"/>
      <c r="AN22" s="3"/>
      <c r="AO22" s="3"/>
      <c r="AP22" s="3"/>
      <c r="AQ22" s="45" t="str">
        <f>IF(COUNTBLANK($AL22:$AP22)&gt;0,"",IF(IFERROR(VLOOKUP($AN22,Sheet1!$T:$U,2,0),0)*IFERROR(VLOOKUP($AO22,Sheet1!$V:$W,2,0),0)=0,"",IFERROR(VLOOKUP($AN22,Sheet1!$T:$U,2,0),0)*IFERROR(VLOOKUP($AO22,Sheet1!$V:$W,2,0),0)))</f>
        <v/>
      </c>
      <c r="AR22" s="4"/>
      <c r="AS22" s="4"/>
      <c r="AT22" s="4"/>
      <c r="AU22" s="36"/>
      <c r="AV22" s="50" t="str">
        <f>IF($AR22="", "", IF(OR($AS22="", $AT22="", $AU22=""), "", IF(IFERROR(VLOOKUP($AR22,Sheet1!$X:$Y,2,0),0)=0, "", IFERROR(VLOOKUP($AR22,Sheet1!$X:$Y,2,0),0))))</f>
        <v/>
      </c>
    </row>
    <row r="23" spans="1:48" s="30" customFormat="1" ht="99.9" customHeight="1" x14ac:dyDescent="0.3">
      <c r="A23" s="1">
        <v>15</v>
      </c>
      <c r="B23" s="79"/>
      <c r="C23" s="79"/>
      <c r="D23" s="79"/>
      <c r="E23" s="79"/>
      <c r="F23" s="79"/>
      <c r="G23" s="80"/>
      <c r="H23" s="77"/>
      <c r="I23" s="77"/>
      <c r="J23" s="77"/>
      <c r="K23" s="77"/>
      <c r="L23" s="81"/>
      <c r="M23" s="33"/>
      <c r="N23" s="2"/>
      <c r="O23" s="4"/>
      <c r="P23" s="40"/>
      <c r="Q23" s="40"/>
      <c r="R23" s="4"/>
      <c r="S23" s="4"/>
      <c r="T23" s="4"/>
      <c r="U23" s="2"/>
      <c r="V23" s="2"/>
      <c r="W23" s="4"/>
      <c r="X23" s="48" t="str">
        <f>IF(COUNTBLANK($M23:$W23)&gt;0, "", IF($N23="期刊论文", IF((IFERROR(VLOOKUP($U23,Sheet1!$H:$I,2,0),0)+IFERROR(VLOOKUP($V23,Sheet1!$J:$K,2,0),0))*IFERROR(VLOOKUP($P23,Sheet1!$D:$E,2,0),0)*IFERROR(VLOOKUP($S23,Sheet1!$B:$C,2,0),0)*IF(COUNTIF(Sheet2!$B:$B, $Q23)&gt;0, 0, 1)=0, "", (IFERROR(VLOOKUP($U23,Sheet1!$H:$I,2,0),0)+IFERROR(VLOOKUP($V23,Sheet1!$J:$K,2,0),0))*IFERROR(VLOOKUP($P23,Sheet1!$D:$E,2,0),0)*IFERROR(VLOOKUP($S23,Sheet1!$B:$C,2,0),0)*IF(COUNTIF(Sheet2!$B:$B, $Q23)&gt;0, 0, 1)), IF($N23="著作", IF(IFERROR(VLOOKUP($P23,Sheet1!$F:$G,2,0),0)=0, "", IFERROR(VLOOKUP($P23,Sheet1!$F:$G,2,0),0)), "")))</f>
        <v/>
      </c>
      <c r="Y23" s="3"/>
      <c r="Z23" s="3"/>
      <c r="AA23" s="3"/>
      <c r="AB23" s="3"/>
      <c r="AC23" s="3"/>
      <c r="AD23" s="3"/>
      <c r="AE23" s="45" t="str">
        <f>IF(COUNTBLANK($Y23:$AD23)&gt;0, "", IF(IFERROR(VLOOKUP($Y23,Sheet1!$L:$M,2,0),0)*IFERROR(VLOOKUP($AC23,Sheet1!$N:$O,2,0),0)=0, "", IFERROR(VLOOKUP($Y23,Sheet1!$L:$M,2,0),0)*IFERROR(VLOOKUP($AC23,Sheet1!$N:$O,2,0),0)))</f>
        <v/>
      </c>
      <c r="AF23" s="4"/>
      <c r="AG23" s="4"/>
      <c r="AH23" s="4"/>
      <c r="AI23" s="4"/>
      <c r="AJ23" s="4"/>
      <c r="AK23" s="49" t="str">
        <f>IF(COUNTBLANK($AF23:$AJ23)&gt;0,"",IF(IFERROR(VLOOKUP($AH23,Sheet1!$P:$Q,2,0),0)*IFERROR(VLOOKUP($AI23,Sheet1!$R:$S,2,0),0)=0,"",IFERROR(VLOOKUP($AH23,Sheet1!$P:$Q,2,0),0)*IFERROR(VLOOKUP($AI23,Sheet1!$R:$S,2,0),0)))</f>
        <v/>
      </c>
      <c r="AL23" s="3"/>
      <c r="AM23" s="3"/>
      <c r="AN23" s="3"/>
      <c r="AO23" s="3"/>
      <c r="AP23" s="3"/>
      <c r="AQ23" s="45" t="str">
        <f>IF(COUNTBLANK($AL23:$AP23)&gt;0,"",IF(IFERROR(VLOOKUP($AN23,Sheet1!$T:$U,2,0),0)*IFERROR(VLOOKUP($AO23,Sheet1!$V:$W,2,0),0)=0,"",IFERROR(VLOOKUP($AN23,Sheet1!$T:$U,2,0),0)*IFERROR(VLOOKUP($AO23,Sheet1!$V:$W,2,0),0)))</f>
        <v/>
      </c>
      <c r="AR23" s="4"/>
      <c r="AS23" s="4"/>
      <c r="AT23" s="4"/>
      <c r="AU23" s="36"/>
      <c r="AV23" s="50" t="str">
        <f>IF($AR23="", "", IF(OR($AS23="", $AT23="", $AU23=""), "", IF(IFERROR(VLOOKUP($AR23,Sheet1!$X:$Y,2,0),0)=0, "", IFERROR(VLOOKUP($AR23,Sheet1!$X:$Y,2,0),0))))</f>
        <v/>
      </c>
    </row>
    <row r="24" spans="1:48" s="30" customFormat="1" ht="99.9" customHeight="1" x14ac:dyDescent="0.3">
      <c r="A24" s="1">
        <v>16</v>
      </c>
      <c r="B24" s="79"/>
      <c r="C24" s="79"/>
      <c r="D24" s="79"/>
      <c r="E24" s="79"/>
      <c r="F24" s="79"/>
      <c r="G24" s="80"/>
      <c r="H24" s="77"/>
      <c r="I24" s="77"/>
      <c r="J24" s="77"/>
      <c r="K24" s="77"/>
      <c r="L24" s="81"/>
      <c r="M24" s="33"/>
      <c r="N24" s="2"/>
      <c r="O24" s="4"/>
      <c r="P24" s="40"/>
      <c r="Q24" s="40"/>
      <c r="R24" s="4"/>
      <c r="S24" s="4"/>
      <c r="T24" s="4"/>
      <c r="U24" s="2"/>
      <c r="V24" s="2"/>
      <c r="W24" s="4"/>
      <c r="X24" s="48" t="str">
        <f>IF(COUNTBLANK($M24:$W24)&gt;0, "", IF($N24="期刊论文", IF((IFERROR(VLOOKUP($U24,Sheet1!$H:$I,2,0),0)+IFERROR(VLOOKUP($V24,Sheet1!$J:$K,2,0),0))*IFERROR(VLOOKUP($P24,Sheet1!$D:$E,2,0),0)*IFERROR(VLOOKUP($S24,Sheet1!$B:$C,2,0),0)*IF(COUNTIF(Sheet2!$B:$B, $Q24)&gt;0, 0, 1)=0, "", (IFERROR(VLOOKUP($U24,Sheet1!$H:$I,2,0),0)+IFERROR(VLOOKUP($V24,Sheet1!$J:$K,2,0),0))*IFERROR(VLOOKUP($P24,Sheet1!$D:$E,2,0),0)*IFERROR(VLOOKUP($S24,Sheet1!$B:$C,2,0),0)*IF(COUNTIF(Sheet2!$B:$B, $Q24)&gt;0, 0, 1)), IF($N24="著作", IF(IFERROR(VLOOKUP($P24,Sheet1!$F:$G,2,0),0)=0, "", IFERROR(VLOOKUP($P24,Sheet1!$F:$G,2,0),0)), "")))</f>
        <v/>
      </c>
      <c r="Y24" s="3"/>
      <c r="Z24" s="3"/>
      <c r="AA24" s="3"/>
      <c r="AB24" s="3"/>
      <c r="AC24" s="3"/>
      <c r="AD24" s="3"/>
      <c r="AE24" s="45" t="str">
        <f>IF(COUNTBLANK($Y24:$AD24)&gt;0, "", IF(IFERROR(VLOOKUP($Y24,Sheet1!$L:$M,2,0),0)*IFERROR(VLOOKUP($AC24,Sheet1!$N:$O,2,0),0)=0, "", IFERROR(VLOOKUP($Y24,Sheet1!$L:$M,2,0),0)*IFERROR(VLOOKUP($AC24,Sheet1!$N:$O,2,0),0)))</f>
        <v/>
      </c>
      <c r="AF24" s="4"/>
      <c r="AG24" s="4"/>
      <c r="AH24" s="4"/>
      <c r="AI24" s="4"/>
      <c r="AJ24" s="4"/>
      <c r="AK24" s="49" t="str">
        <f>IF(COUNTBLANK($AF24:$AJ24)&gt;0,"",IF(IFERROR(VLOOKUP($AH24,Sheet1!$P:$Q,2,0),0)*IFERROR(VLOOKUP($AI24,Sheet1!$R:$S,2,0),0)=0,"",IFERROR(VLOOKUP($AH24,Sheet1!$P:$Q,2,0),0)*IFERROR(VLOOKUP($AI24,Sheet1!$R:$S,2,0),0)))</f>
        <v/>
      </c>
      <c r="AL24" s="3"/>
      <c r="AM24" s="3"/>
      <c r="AN24" s="3"/>
      <c r="AO24" s="3"/>
      <c r="AP24" s="3"/>
      <c r="AQ24" s="45" t="str">
        <f>IF(COUNTBLANK($AL24:$AP24)&gt;0,"",IF(IFERROR(VLOOKUP($AN24,Sheet1!$T:$U,2,0),0)*IFERROR(VLOOKUP($AO24,Sheet1!$V:$W,2,0),0)=0,"",IFERROR(VLOOKUP($AN24,Sheet1!$T:$U,2,0),0)*IFERROR(VLOOKUP($AO24,Sheet1!$V:$W,2,0),0)))</f>
        <v/>
      </c>
      <c r="AR24" s="4"/>
      <c r="AS24" s="4"/>
      <c r="AT24" s="4"/>
      <c r="AU24" s="36"/>
      <c r="AV24" s="50" t="str">
        <f>IF($AR24="", "", IF(OR($AS24="", $AT24="", $AU24=""), "", IF(IFERROR(VLOOKUP($AR24,Sheet1!$X:$Y,2,0),0)=0, "", IFERROR(VLOOKUP($AR24,Sheet1!$X:$Y,2,0),0))))</f>
        <v/>
      </c>
    </row>
    <row r="25" spans="1:48" s="30" customFormat="1" ht="99.9" customHeight="1" x14ac:dyDescent="0.3">
      <c r="A25" s="1">
        <v>17</v>
      </c>
      <c r="B25" s="79"/>
      <c r="C25" s="79"/>
      <c r="D25" s="79"/>
      <c r="E25" s="79"/>
      <c r="F25" s="79"/>
      <c r="G25" s="80"/>
      <c r="H25" s="77"/>
      <c r="I25" s="77"/>
      <c r="J25" s="77"/>
      <c r="K25" s="77"/>
      <c r="L25" s="81"/>
      <c r="M25" s="33"/>
      <c r="N25" s="2"/>
      <c r="O25" s="4"/>
      <c r="P25" s="40"/>
      <c r="Q25" s="40"/>
      <c r="R25" s="4"/>
      <c r="S25" s="4"/>
      <c r="T25" s="4"/>
      <c r="U25" s="2"/>
      <c r="V25" s="2"/>
      <c r="W25" s="4"/>
      <c r="X25" s="48" t="str">
        <f>IF(COUNTBLANK($M25:$W25)&gt;0, "", IF($N25="期刊论文", IF((IFERROR(VLOOKUP($U25,Sheet1!$H:$I,2,0),0)+IFERROR(VLOOKUP($V25,Sheet1!$J:$K,2,0),0))*IFERROR(VLOOKUP($P25,Sheet1!$D:$E,2,0),0)*IFERROR(VLOOKUP($S25,Sheet1!$B:$C,2,0),0)*IF(COUNTIF(Sheet2!$B:$B, $Q25)&gt;0, 0, 1)=0, "", (IFERROR(VLOOKUP($U25,Sheet1!$H:$I,2,0),0)+IFERROR(VLOOKUP($V25,Sheet1!$J:$K,2,0),0))*IFERROR(VLOOKUP($P25,Sheet1!$D:$E,2,0),0)*IFERROR(VLOOKUP($S25,Sheet1!$B:$C,2,0),0)*IF(COUNTIF(Sheet2!$B:$B, $Q25)&gt;0, 0, 1)), IF($N25="著作", IF(IFERROR(VLOOKUP($P25,Sheet1!$F:$G,2,0),0)=0, "", IFERROR(VLOOKUP($P25,Sheet1!$F:$G,2,0),0)), "")))</f>
        <v/>
      </c>
      <c r="Y25" s="3"/>
      <c r="Z25" s="3"/>
      <c r="AA25" s="3"/>
      <c r="AB25" s="3"/>
      <c r="AC25" s="3"/>
      <c r="AD25" s="3"/>
      <c r="AE25" s="45" t="str">
        <f>IF(COUNTBLANK($Y25:$AD25)&gt;0, "", IF(IFERROR(VLOOKUP($Y25,Sheet1!$L:$M,2,0),0)*IFERROR(VLOOKUP($AC25,Sheet1!$N:$O,2,0),0)=0, "", IFERROR(VLOOKUP($Y25,Sheet1!$L:$M,2,0),0)*IFERROR(VLOOKUP($AC25,Sheet1!$N:$O,2,0),0)))</f>
        <v/>
      </c>
      <c r="AF25" s="4"/>
      <c r="AG25" s="4"/>
      <c r="AH25" s="4"/>
      <c r="AI25" s="4"/>
      <c r="AJ25" s="4"/>
      <c r="AK25" s="49" t="str">
        <f>IF(COUNTBLANK($AF25:$AJ25)&gt;0,"",IF(IFERROR(VLOOKUP($AH25,Sheet1!$P:$Q,2,0),0)*IFERROR(VLOOKUP($AI25,Sheet1!$R:$S,2,0),0)=0,"",IFERROR(VLOOKUP($AH25,Sheet1!$P:$Q,2,0),0)*IFERROR(VLOOKUP($AI25,Sheet1!$R:$S,2,0),0)))</f>
        <v/>
      </c>
      <c r="AL25" s="3"/>
      <c r="AM25" s="3"/>
      <c r="AN25" s="3"/>
      <c r="AO25" s="3"/>
      <c r="AP25" s="3"/>
      <c r="AQ25" s="45" t="str">
        <f>IF(COUNTBLANK($AL25:$AP25)&gt;0,"",IF(IFERROR(VLOOKUP($AN25,Sheet1!$T:$U,2,0),0)*IFERROR(VLOOKUP($AO25,Sheet1!$V:$W,2,0),0)=0,"",IFERROR(VLOOKUP($AN25,Sheet1!$T:$U,2,0),0)*IFERROR(VLOOKUP($AO25,Sheet1!$V:$W,2,0),0)))</f>
        <v/>
      </c>
      <c r="AR25" s="4"/>
      <c r="AS25" s="4"/>
      <c r="AT25" s="4"/>
      <c r="AU25" s="36"/>
      <c r="AV25" s="50" t="str">
        <f>IF($AR25="", "", IF(OR($AS25="", $AT25="", $AU25=""), "", IF(IFERROR(VLOOKUP($AR25,Sheet1!$X:$Y,2,0),0)=0, "", IFERROR(VLOOKUP($AR25,Sheet1!$X:$Y,2,0),0))))</f>
        <v/>
      </c>
    </row>
    <row r="26" spans="1:48" s="30" customFormat="1" ht="99.9" customHeight="1" x14ac:dyDescent="0.3">
      <c r="A26" s="1">
        <v>18</v>
      </c>
      <c r="B26" s="79"/>
      <c r="C26" s="79"/>
      <c r="D26" s="79"/>
      <c r="E26" s="79"/>
      <c r="F26" s="79"/>
      <c r="G26" s="80"/>
      <c r="H26" s="77"/>
      <c r="I26" s="77"/>
      <c r="J26" s="77"/>
      <c r="K26" s="77"/>
      <c r="L26" s="81"/>
      <c r="M26" s="33"/>
      <c r="N26" s="2"/>
      <c r="O26" s="4"/>
      <c r="P26" s="40"/>
      <c r="Q26" s="40"/>
      <c r="R26" s="4"/>
      <c r="S26" s="4"/>
      <c r="T26" s="4"/>
      <c r="U26" s="2"/>
      <c r="V26" s="2"/>
      <c r="W26" s="4"/>
      <c r="X26" s="48" t="str">
        <f>IF(COUNTBLANK($M26:$W26)&gt;0, "", IF($N26="期刊论文", IF((IFERROR(VLOOKUP($U26,Sheet1!$H:$I,2,0),0)+IFERROR(VLOOKUP($V26,Sheet1!$J:$K,2,0),0))*IFERROR(VLOOKUP($P26,Sheet1!$D:$E,2,0),0)*IFERROR(VLOOKUP($S26,Sheet1!$B:$C,2,0),0)*IF(COUNTIF(Sheet2!$B:$B, $Q26)&gt;0, 0, 1)=0, "", (IFERROR(VLOOKUP($U26,Sheet1!$H:$I,2,0),0)+IFERROR(VLOOKUP($V26,Sheet1!$J:$K,2,0),0))*IFERROR(VLOOKUP($P26,Sheet1!$D:$E,2,0),0)*IFERROR(VLOOKUP($S26,Sheet1!$B:$C,2,0),0)*IF(COUNTIF(Sheet2!$B:$B, $Q26)&gt;0, 0, 1)), IF($N26="著作", IF(IFERROR(VLOOKUP($P26,Sheet1!$F:$G,2,0),0)=0, "", IFERROR(VLOOKUP($P26,Sheet1!$F:$G,2,0),0)), "")))</f>
        <v/>
      </c>
      <c r="Y26" s="3"/>
      <c r="Z26" s="3"/>
      <c r="AA26" s="3"/>
      <c r="AB26" s="3"/>
      <c r="AC26" s="3"/>
      <c r="AD26" s="3"/>
      <c r="AE26" s="45" t="str">
        <f>IF(COUNTBLANK($Y26:$AD26)&gt;0, "", IF(IFERROR(VLOOKUP($Y26,Sheet1!$L:$M,2,0),0)*IFERROR(VLOOKUP($AC26,Sheet1!$N:$O,2,0),0)=0, "", IFERROR(VLOOKUP($Y26,Sheet1!$L:$M,2,0),0)*IFERROR(VLOOKUP($AC26,Sheet1!$N:$O,2,0),0)))</f>
        <v/>
      </c>
      <c r="AF26" s="4"/>
      <c r="AG26" s="4"/>
      <c r="AH26" s="4"/>
      <c r="AI26" s="4"/>
      <c r="AJ26" s="4"/>
      <c r="AK26" s="49" t="str">
        <f>IF(COUNTBLANK($AF26:$AJ26)&gt;0,"",IF(IFERROR(VLOOKUP($AH26,Sheet1!$P:$Q,2,0),0)*IFERROR(VLOOKUP($AI26,Sheet1!$R:$S,2,0),0)=0,"",IFERROR(VLOOKUP($AH26,Sheet1!$P:$Q,2,0),0)*IFERROR(VLOOKUP($AI26,Sheet1!$R:$S,2,0),0)))</f>
        <v/>
      </c>
      <c r="AL26" s="3"/>
      <c r="AM26" s="3"/>
      <c r="AN26" s="3"/>
      <c r="AO26" s="3"/>
      <c r="AP26" s="3"/>
      <c r="AQ26" s="45" t="str">
        <f>IF(COUNTBLANK($AL26:$AP26)&gt;0,"",IF(IFERROR(VLOOKUP($AN26,Sheet1!$T:$U,2,0),0)*IFERROR(VLOOKUP($AO26,Sheet1!$V:$W,2,0),0)=0,"",IFERROR(VLOOKUP($AN26,Sheet1!$T:$U,2,0),0)*IFERROR(VLOOKUP($AO26,Sheet1!$V:$W,2,0),0)))</f>
        <v/>
      </c>
      <c r="AR26" s="4"/>
      <c r="AS26" s="4"/>
      <c r="AT26" s="4"/>
      <c r="AU26" s="36"/>
      <c r="AV26" s="50" t="str">
        <f>IF($AR26="", "", IF(OR($AS26="", $AT26="", $AU26=""), "", IF(IFERROR(VLOOKUP($AR26,Sheet1!$X:$Y,2,0),0)=0, "", IFERROR(VLOOKUP($AR26,Sheet1!$X:$Y,2,0),0))))</f>
        <v/>
      </c>
    </row>
    <row r="27" spans="1:48" s="30" customFormat="1" ht="99.9" customHeight="1" x14ac:dyDescent="0.3">
      <c r="A27" s="1">
        <v>19</v>
      </c>
      <c r="B27" s="79"/>
      <c r="C27" s="79"/>
      <c r="D27" s="79"/>
      <c r="E27" s="79"/>
      <c r="F27" s="79"/>
      <c r="G27" s="80"/>
      <c r="H27" s="77"/>
      <c r="I27" s="77"/>
      <c r="J27" s="77"/>
      <c r="K27" s="77"/>
      <c r="L27" s="81"/>
      <c r="M27" s="33"/>
      <c r="N27" s="2"/>
      <c r="O27" s="4"/>
      <c r="P27" s="40"/>
      <c r="Q27" s="40"/>
      <c r="R27" s="4"/>
      <c r="S27" s="4"/>
      <c r="T27" s="4"/>
      <c r="U27" s="2"/>
      <c r="V27" s="2"/>
      <c r="W27" s="4"/>
      <c r="X27" s="48" t="str">
        <f>IF(COUNTBLANK($M27:$W27)&gt;0, "", IF($N27="期刊论文", IF((IFERROR(VLOOKUP($U27,Sheet1!$H:$I,2,0),0)+IFERROR(VLOOKUP($V27,Sheet1!$J:$K,2,0),0))*IFERROR(VLOOKUP($P27,Sheet1!$D:$E,2,0),0)*IFERROR(VLOOKUP($S27,Sheet1!$B:$C,2,0),0)*IF(COUNTIF(Sheet2!$B:$B, $Q27)&gt;0, 0, 1)=0, "", (IFERROR(VLOOKUP($U27,Sheet1!$H:$I,2,0),0)+IFERROR(VLOOKUP($V27,Sheet1!$J:$K,2,0),0))*IFERROR(VLOOKUP($P27,Sheet1!$D:$E,2,0),0)*IFERROR(VLOOKUP($S27,Sheet1!$B:$C,2,0),0)*IF(COUNTIF(Sheet2!$B:$B, $Q27)&gt;0, 0, 1)), IF($N27="著作", IF(IFERROR(VLOOKUP($P27,Sheet1!$F:$G,2,0),0)=0, "", IFERROR(VLOOKUP($P27,Sheet1!$F:$G,2,0),0)), "")))</f>
        <v/>
      </c>
      <c r="Y27" s="3"/>
      <c r="Z27" s="3"/>
      <c r="AA27" s="3"/>
      <c r="AB27" s="3"/>
      <c r="AC27" s="3"/>
      <c r="AD27" s="3"/>
      <c r="AE27" s="45" t="str">
        <f>IF(COUNTBLANK($Y27:$AD27)&gt;0, "", IF(IFERROR(VLOOKUP($Y27,Sheet1!$L:$M,2,0),0)*IFERROR(VLOOKUP($AC27,Sheet1!$N:$O,2,0),0)=0, "", IFERROR(VLOOKUP($Y27,Sheet1!$L:$M,2,0),0)*IFERROR(VLOOKUP($AC27,Sheet1!$N:$O,2,0),0)))</f>
        <v/>
      </c>
      <c r="AF27" s="4"/>
      <c r="AG27" s="4"/>
      <c r="AH27" s="4"/>
      <c r="AI27" s="4"/>
      <c r="AJ27" s="4"/>
      <c r="AK27" s="49" t="str">
        <f>IF(COUNTBLANK($AF27:$AJ27)&gt;0,"",IF(IFERROR(VLOOKUP($AH27,Sheet1!$P:$Q,2,0),0)*IFERROR(VLOOKUP($AI27,Sheet1!$R:$S,2,0),0)=0,"",IFERROR(VLOOKUP($AH27,Sheet1!$P:$Q,2,0),0)*IFERROR(VLOOKUP($AI27,Sheet1!$R:$S,2,0),0)))</f>
        <v/>
      </c>
      <c r="AL27" s="3"/>
      <c r="AM27" s="3"/>
      <c r="AN27" s="3"/>
      <c r="AO27" s="3"/>
      <c r="AP27" s="3"/>
      <c r="AQ27" s="45" t="str">
        <f>IF(COUNTBLANK($AL27:$AP27)&gt;0,"",IF(IFERROR(VLOOKUP($AN27,Sheet1!$T:$U,2,0),0)*IFERROR(VLOOKUP($AO27,Sheet1!$V:$W,2,0),0)=0,"",IFERROR(VLOOKUP($AN27,Sheet1!$T:$U,2,0),0)*IFERROR(VLOOKUP($AO27,Sheet1!$V:$W,2,0),0)))</f>
        <v/>
      </c>
      <c r="AR27" s="4"/>
      <c r="AS27" s="4"/>
      <c r="AT27" s="4"/>
      <c r="AU27" s="36"/>
      <c r="AV27" s="50" t="str">
        <f>IF($AR27="", "", IF(OR($AS27="", $AT27="", $AU27=""), "", IF(IFERROR(VLOOKUP($AR27,Sheet1!$X:$Y,2,0),0)=0, "", IFERROR(VLOOKUP($AR27,Sheet1!$X:$Y,2,0),0))))</f>
        <v/>
      </c>
    </row>
    <row r="28" spans="1:48" s="30" customFormat="1" ht="99.9" customHeight="1" x14ac:dyDescent="0.3">
      <c r="A28" s="1">
        <v>20</v>
      </c>
      <c r="B28" s="79"/>
      <c r="C28" s="79"/>
      <c r="D28" s="79"/>
      <c r="E28" s="79"/>
      <c r="F28" s="79"/>
      <c r="G28" s="80"/>
      <c r="H28" s="77"/>
      <c r="I28" s="77"/>
      <c r="J28" s="77"/>
      <c r="K28" s="77"/>
      <c r="L28" s="81"/>
      <c r="M28" s="33"/>
      <c r="N28" s="2"/>
      <c r="O28" s="4"/>
      <c r="P28" s="40"/>
      <c r="Q28" s="40"/>
      <c r="R28" s="4"/>
      <c r="S28" s="4"/>
      <c r="T28" s="4"/>
      <c r="U28" s="2"/>
      <c r="V28" s="2"/>
      <c r="W28" s="4"/>
      <c r="X28" s="48" t="str">
        <f>IF(COUNTBLANK($M28:$W28)&gt;0, "", IF($N28="期刊论文", IF((IFERROR(VLOOKUP($U28,Sheet1!$H:$I,2,0),0)+IFERROR(VLOOKUP($V28,Sheet1!$J:$K,2,0),0))*IFERROR(VLOOKUP($P28,Sheet1!$D:$E,2,0),0)*IFERROR(VLOOKUP($S28,Sheet1!$B:$C,2,0),0)*IF(COUNTIF(Sheet2!$B:$B, $Q28)&gt;0, 0, 1)=0, "", (IFERROR(VLOOKUP($U28,Sheet1!$H:$I,2,0),0)+IFERROR(VLOOKUP($V28,Sheet1!$J:$K,2,0),0))*IFERROR(VLOOKUP($P28,Sheet1!$D:$E,2,0),0)*IFERROR(VLOOKUP($S28,Sheet1!$B:$C,2,0),0)*IF(COUNTIF(Sheet2!$B:$B, $Q28)&gt;0, 0, 1)), IF($N28="著作", IF(IFERROR(VLOOKUP($P28,Sheet1!$F:$G,2,0),0)=0, "", IFERROR(VLOOKUP($P28,Sheet1!$F:$G,2,0),0)), "")))</f>
        <v/>
      </c>
      <c r="Y28" s="3"/>
      <c r="Z28" s="3"/>
      <c r="AA28" s="3"/>
      <c r="AB28" s="3"/>
      <c r="AC28" s="3"/>
      <c r="AD28" s="3"/>
      <c r="AE28" s="45" t="str">
        <f>IF(COUNTBLANK($Y28:$AD28)&gt;0, "", IF(IFERROR(VLOOKUP($Y28,Sheet1!$L:$M,2,0),0)*IFERROR(VLOOKUP($AC28,Sheet1!$N:$O,2,0),0)=0, "", IFERROR(VLOOKUP($Y28,Sheet1!$L:$M,2,0),0)*IFERROR(VLOOKUP($AC28,Sheet1!$N:$O,2,0),0)))</f>
        <v/>
      </c>
      <c r="AF28" s="4"/>
      <c r="AG28" s="4"/>
      <c r="AH28" s="4"/>
      <c r="AI28" s="4"/>
      <c r="AJ28" s="4"/>
      <c r="AK28" s="49" t="str">
        <f>IF(COUNTBLANK($AF28:$AJ28)&gt;0,"",IF(IFERROR(VLOOKUP($AH28,Sheet1!$P:$Q,2,0),0)*IFERROR(VLOOKUP($AI28,Sheet1!$R:$S,2,0),0)=0,"",IFERROR(VLOOKUP($AH28,Sheet1!$P:$Q,2,0),0)*IFERROR(VLOOKUP($AI28,Sheet1!$R:$S,2,0),0)))</f>
        <v/>
      </c>
      <c r="AL28" s="3"/>
      <c r="AM28" s="3"/>
      <c r="AN28" s="3"/>
      <c r="AO28" s="3"/>
      <c r="AP28" s="3"/>
      <c r="AQ28" s="45" t="str">
        <f>IF(COUNTBLANK($AL28:$AP28)&gt;0,"",IF(IFERROR(VLOOKUP($AN28,Sheet1!$T:$U,2,0),0)*IFERROR(VLOOKUP($AO28,Sheet1!$V:$W,2,0),0)=0,"",IFERROR(VLOOKUP($AN28,Sheet1!$T:$U,2,0),0)*IFERROR(VLOOKUP($AO28,Sheet1!$V:$W,2,0),0)))</f>
        <v/>
      </c>
      <c r="AR28" s="4"/>
      <c r="AS28" s="4"/>
      <c r="AT28" s="4"/>
      <c r="AU28" s="36"/>
      <c r="AV28" s="50" t="str">
        <f>IF($AR28="", "", IF(OR($AS28="", $AT28="", $AU28=""), "", IF(IFERROR(VLOOKUP($AR28,Sheet1!$X:$Y,2,0),0)=0, "", IFERROR(VLOOKUP($AR28,Sheet1!$X:$Y,2,0),0))))</f>
        <v/>
      </c>
    </row>
  </sheetData>
  <sheetProtection algorithmName="SHA-512" hashValue="sjROcJ1jnEJM2VNAjsk9/XNwi/FQXIxuddPxRDG/qiaKCaWy7Bno//URLtmRxHnLPAbOpk10DBptkFa6Ht2Alg==" saltValue="W1x5nj1sWCv8BK1PwA0vPw==" spinCount="100000" sheet="1" scenarios="1"/>
  <dataConsolidate/>
  <mergeCells count="58">
    <mergeCell ref="AV3:AV4"/>
    <mergeCell ref="AF8:AJ8"/>
    <mergeCell ref="AL8:AP8"/>
    <mergeCell ref="AR8:AU8"/>
    <mergeCell ref="AK3:AK4"/>
    <mergeCell ref="AQ3:AQ4"/>
    <mergeCell ref="AS3:AS4"/>
    <mergeCell ref="AT3:AT4"/>
    <mergeCell ref="AU3:AU4"/>
    <mergeCell ref="AL3:AL4"/>
    <mergeCell ref="AM3:AM4"/>
    <mergeCell ref="AN3:AN4"/>
    <mergeCell ref="AO3:AO4"/>
    <mergeCell ref="AP3:AP4"/>
    <mergeCell ref="AG3:AG4"/>
    <mergeCell ref="AH3:AH4"/>
    <mergeCell ref="M8:W8"/>
    <mergeCell ref="G8:L8"/>
    <mergeCell ref="B8:F8"/>
    <mergeCell ref="Y8:AD8"/>
    <mergeCell ref="N3:N4"/>
    <mergeCell ref="U3:U4"/>
    <mergeCell ref="V3:V4"/>
    <mergeCell ref="W3:W4"/>
    <mergeCell ref="Y3:Y4"/>
    <mergeCell ref="Z3:Z4"/>
    <mergeCell ref="X3:X4"/>
    <mergeCell ref="T3:T4"/>
    <mergeCell ref="AI3:AI4"/>
    <mergeCell ref="AJ3:AJ4"/>
    <mergeCell ref="AR3:AR4"/>
    <mergeCell ref="AA3:AA4"/>
    <mergeCell ref="AB3:AB4"/>
    <mergeCell ref="AC3:AC4"/>
    <mergeCell ref="AD3:AD4"/>
    <mergeCell ref="AF3:AF4"/>
    <mergeCell ref="AE3:AE4"/>
    <mergeCell ref="AL2:AP2"/>
    <mergeCell ref="AR2:AU2"/>
    <mergeCell ref="G3:K3"/>
    <mergeCell ref="A2:A4"/>
    <mergeCell ref="B2:B4"/>
    <mergeCell ref="C2:C4"/>
    <mergeCell ref="D2:D4"/>
    <mergeCell ref="E2:E4"/>
    <mergeCell ref="F2:F4"/>
    <mergeCell ref="L2:L4"/>
    <mergeCell ref="M3:M4"/>
    <mergeCell ref="O3:O4"/>
    <mergeCell ref="P3:P4"/>
    <mergeCell ref="Q3:Q4"/>
    <mergeCell ref="R3:R4"/>
    <mergeCell ref="S3:S4"/>
    <mergeCell ref="G2:K2"/>
    <mergeCell ref="M2:W2"/>
    <mergeCell ref="Y2:AD2"/>
    <mergeCell ref="AF2:AJ2"/>
    <mergeCell ref="A1:W1"/>
  </mergeCells>
  <phoneticPr fontId="9" type="noConversion"/>
  <dataValidations disablePrompts="1" count="1">
    <dataValidation type="list" allowBlank="1" showInputMessage="1" showErrorMessage="1" sqref="P5:P7 P9:P28" xr:uid="{00000000-0002-0000-0000-000000000000}">
      <formula1>INDIRECT(N5)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3">
        <x14:dataValidation type="list" allowBlank="1" showInputMessage="1" showErrorMessage="1" xr:uid="{00000000-0002-0000-0000-000001000000}">
          <x14:formula1>
            <xm:f>Sheet1!$L$2:$L$4</xm:f>
          </x14:formula1>
          <xm:sqref>Y5:Y7 Y9:Y28</xm:sqref>
        </x14:dataValidation>
        <x14:dataValidation type="list" allowBlank="1" showInputMessage="1" showErrorMessage="1" xr:uid="{00000000-0002-0000-0000-000002000000}">
          <x14:formula1>
            <xm:f>Sheet1!$N$2:$N$4</xm:f>
          </x14:formula1>
          <xm:sqref>AC5:AC7 AC9</xm:sqref>
        </x14:dataValidation>
        <x14:dataValidation type="list" allowBlank="1" showInputMessage="1" showErrorMessage="1" xr:uid="{00000000-0002-0000-0000-000003000000}">
          <x14:formula1>
            <xm:f>Sheet1!$N$3:$N$4</xm:f>
          </x14:formula1>
          <xm:sqref>AC10:AC28</xm:sqref>
        </x14:dataValidation>
        <x14:dataValidation type="list" allowBlank="1" showInputMessage="1" showErrorMessage="1" xr:uid="{00000000-0002-0000-0000-000004000000}">
          <x14:formula1>
            <xm:f>Sheet1!$P$2:$P$4</xm:f>
          </x14:formula1>
          <xm:sqref>AH5:AH7 AH9:AH28</xm:sqref>
        </x14:dataValidation>
        <x14:dataValidation type="list" allowBlank="1" showInputMessage="1" showErrorMessage="1" xr:uid="{00000000-0002-0000-0000-000005000000}">
          <x14:formula1>
            <xm:f>Sheet1!$R$2:$R$10</xm:f>
          </x14:formula1>
          <xm:sqref>AI5:AI7 AI9:AI28</xm:sqref>
        </x14:dataValidation>
        <x14:dataValidation type="list" allowBlank="1" showInputMessage="1" showErrorMessage="1" xr:uid="{00000000-0002-0000-0000-000006000000}">
          <x14:formula1>
            <xm:f>Sheet1!$T$2:$T$4</xm:f>
          </x14:formula1>
          <xm:sqref>AN5:AN7 AN9:AN28</xm:sqref>
        </x14:dataValidation>
        <x14:dataValidation type="list" allowBlank="1" showInputMessage="1" showErrorMessage="1" xr:uid="{00000000-0002-0000-0000-000007000000}">
          <x14:formula1>
            <xm:f>Sheet1!$V$2:$V$7</xm:f>
          </x14:formula1>
          <xm:sqref>AO5:AO7 AO9:AO28</xm:sqref>
        </x14:dataValidation>
        <x14:dataValidation type="list" allowBlank="1" showInputMessage="1" showErrorMessage="1" xr:uid="{00000000-0002-0000-0000-000008000000}">
          <x14:formula1>
            <xm:f>Sheet1!$X$2:$X$4</xm:f>
          </x14:formula1>
          <xm:sqref>AR5:AR7 AR9:AR28</xm:sqref>
        </x14:dataValidation>
        <x14:dataValidation type="list" allowBlank="1" showInputMessage="1" showErrorMessage="1" xr:uid="{00000000-0002-0000-0000-000009000000}">
          <x14:formula1>
            <xm:f>Sheet1!$B$2:$B$5</xm:f>
          </x14:formula1>
          <xm:sqref>S5:S7 S9:S28</xm:sqref>
        </x14:dataValidation>
        <x14:dataValidation type="list" allowBlank="1" showInputMessage="1" showErrorMessage="1" xr:uid="{00000000-0002-0000-0000-00000A000000}">
          <x14:formula1>
            <xm:f>Sheet1!$H$2:$H$5</xm:f>
          </x14:formula1>
          <xm:sqref>U5:U7 U9:U28</xm:sqref>
        </x14:dataValidation>
        <x14:dataValidation type="list" allowBlank="1" showInputMessage="1" showErrorMessage="1" xr:uid="{00000000-0002-0000-0000-00000B000000}">
          <x14:formula1>
            <xm:f>Sheet1!$J$2:$J$7</xm:f>
          </x14:formula1>
          <xm:sqref>V5:V7 V9:V28</xm:sqref>
        </x14:dataValidation>
        <x14:dataValidation type="list" allowBlank="1" showInputMessage="1" showErrorMessage="1" xr:uid="{00000000-0002-0000-0000-00000C000000}">
          <x14:formula1>
            <xm:f>Sheet1!$A$2:$A$3</xm:f>
          </x14:formula1>
          <xm:sqref>N5:N7 N9:N28</xm:sqref>
        </x14:dataValidation>
        <x14:dataValidation type="custom" imeMode="on" allowBlank="1" showInputMessage="1" showErrorMessage="1" errorTitle="输入非法" error="期刊在预警名单内，不能作为学业奖学金申报材料" xr:uid="{00000000-0002-0000-0000-00000D000000}">
          <x14:formula1>
            <xm:f>COUNTIF(Sheet2!$B:$B,Q5)=0</xm:f>
          </x14:formula1>
          <xm:sqref>Q5:Q7 Q9:Q28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C12"/>
  <sheetViews>
    <sheetView workbookViewId="0">
      <selection activeCell="G24" sqref="G24"/>
    </sheetView>
  </sheetViews>
  <sheetFormatPr defaultColWidth="9" defaultRowHeight="14" x14ac:dyDescent="0.3"/>
  <cols>
    <col min="2" max="2" width="15.08203125" style="54" customWidth="1"/>
    <col min="3" max="3" width="9" style="54"/>
    <col min="4" max="4" width="22.6640625" customWidth="1"/>
    <col min="5" max="5" width="9" style="63"/>
    <col min="6" max="6" width="22.6640625" customWidth="1"/>
    <col min="7" max="7" width="9.33203125" style="63" customWidth="1"/>
    <col min="8" max="9" width="9" style="63"/>
    <col min="10" max="10" width="13.75" style="63" customWidth="1"/>
    <col min="11" max="11" width="14.08203125" style="63" customWidth="1"/>
    <col min="12" max="12" width="21.33203125" customWidth="1"/>
    <col min="14" max="14" width="25.6640625" customWidth="1"/>
    <col min="16" max="16" width="17.25" customWidth="1"/>
    <col min="18" max="18" width="17.25" customWidth="1"/>
    <col min="20" max="20" width="13" customWidth="1"/>
    <col min="22" max="22" width="56.6640625" customWidth="1"/>
    <col min="24" max="24" width="13" customWidth="1"/>
    <col min="26" max="27" width="18" customWidth="1"/>
    <col min="29" max="29" width="13" customWidth="1"/>
  </cols>
  <sheetData>
    <row r="1" spans="1:29" ht="14.25" customHeight="1" x14ac:dyDescent="0.3">
      <c r="A1" s="53" t="s">
        <v>81</v>
      </c>
      <c r="B1" s="54" t="s">
        <v>369</v>
      </c>
      <c r="C1" s="54" t="s">
        <v>370</v>
      </c>
      <c r="D1" s="53" t="s">
        <v>79</v>
      </c>
      <c r="E1" s="53" t="s">
        <v>355</v>
      </c>
      <c r="F1" s="53" t="s">
        <v>366</v>
      </c>
      <c r="G1" s="53" t="s">
        <v>367</v>
      </c>
      <c r="H1" s="53" t="s">
        <v>356</v>
      </c>
      <c r="I1" s="53" t="s">
        <v>361</v>
      </c>
      <c r="J1" s="53" t="s">
        <v>6</v>
      </c>
      <c r="K1" s="55" t="s">
        <v>360</v>
      </c>
      <c r="L1" s="56" t="s">
        <v>32</v>
      </c>
      <c r="M1" s="56" t="s">
        <v>31</v>
      </c>
      <c r="N1" s="57" t="s">
        <v>29</v>
      </c>
      <c r="O1" s="58" t="s">
        <v>30</v>
      </c>
      <c r="P1" s="58" t="s">
        <v>9</v>
      </c>
      <c r="Q1" s="56" t="s">
        <v>31</v>
      </c>
      <c r="R1" s="58" t="s">
        <v>33</v>
      </c>
      <c r="S1" s="58" t="s">
        <v>30</v>
      </c>
      <c r="T1" s="58" t="s">
        <v>34</v>
      </c>
      <c r="U1" s="58" t="s">
        <v>30</v>
      </c>
      <c r="V1" s="58" t="s">
        <v>33</v>
      </c>
      <c r="W1" s="58" t="s">
        <v>30</v>
      </c>
      <c r="X1" s="58" t="s">
        <v>11</v>
      </c>
      <c r="Y1" s="58" t="s">
        <v>30</v>
      </c>
      <c r="Z1" s="56" t="s">
        <v>4</v>
      </c>
      <c r="AA1" s="56" t="s">
        <v>31</v>
      </c>
      <c r="AB1" s="58" t="s">
        <v>35</v>
      </c>
      <c r="AC1" s="58" t="s">
        <v>36</v>
      </c>
    </row>
    <row r="2" spans="1:29" ht="14.25" customHeight="1" x14ac:dyDescent="0.3">
      <c r="A2" s="53" t="s">
        <v>373</v>
      </c>
      <c r="B2" s="54" t="s">
        <v>368</v>
      </c>
      <c r="C2" s="54">
        <v>1</v>
      </c>
      <c r="D2" s="54" t="s">
        <v>19</v>
      </c>
      <c r="E2" s="54">
        <v>1</v>
      </c>
      <c r="F2" s="54" t="s">
        <v>84</v>
      </c>
      <c r="G2" s="54">
        <v>10</v>
      </c>
      <c r="H2" s="54" t="s">
        <v>357</v>
      </c>
      <c r="I2" s="54">
        <v>2</v>
      </c>
      <c r="J2" s="54" t="s">
        <v>362</v>
      </c>
      <c r="K2" s="54">
        <v>2.5</v>
      </c>
      <c r="L2" s="56" t="s">
        <v>23</v>
      </c>
      <c r="M2" s="58">
        <v>1</v>
      </c>
      <c r="N2" s="58" t="s">
        <v>37</v>
      </c>
      <c r="O2" s="58">
        <v>0.5</v>
      </c>
      <c r="P2" s="58" t="s">
        <v>39</v>
      </c>
      <c r="Q2" s="58">
        <v>0.5</v>
      </c>
      <c r="R2" s="58" t="s">
        <v>40</v>
      </c>
      <c r="S2" s="58">
        <v>4</v>
      </c>
      <c r="T2" s="58" t="s">
        <v>39</v>
      </c>
      <c r="U2" s="58">
        <v>0.5</v>
      </c>
      <c r="V2" s="58" t="s">
        <v>41</v>
      </c>
      <c r="W2" s="58">
        <v>5</v>
      </c>
      <c r="X2" s="58" t="s">
        <v>42</v>
      </c>
      <c r="Y2" s="58">
        <v>0.5</v>
      </c>
      <c r="Z2" s="58" t="s">
        <v>20</v>
      </c>
      <c r="AA2" s="58">
        <v>1</v>
      </c>
      <c r="AB2" t="s">
        <v>43</v>
      </c>
      <c r="AC2" s="59"/>
    </row>
    <row r="3" spans="1:29" ht="14.5" x14ac:dyDescent="0.3">
      <c r="A3" s="53" t="s">
        <v>83</v>
      </c>
      <c r="B3" s="54" t="s">
        <v>371</v>
      </c>
      <c r="C3" s="54">
        <v>1</v>
      </c>
      <c r="D3" s="60" t="s">
        <v>374</v>
      </c>
      <c r="E3" s="54">
        <v>0.5</v>
      </c>
      <c r="F3" s="54" t="s">
        <v>85</v>
      </c>
      <c r="G3" s="54">
        <v>6</v>
      </c>
      <c r="H3" s="54" t="s">
        <v>358</v>
      </c>
      <c r="I3" s="54">
        <v>1.5</v>
      </c>
      <c r="J3" s="54" t="s">
        <v>363</v>
      </c>
      <c r="K3" s="54">
        <v>1.5</v>
      </c>
      <c r="L3" s="56" t="s">
        <v>44</v>
      </c>
      <c r="M3" s="58">
        <v>0.5</v>
      </c>
      <c r="N3" s="57" t="s">
        <v>19</v>
      </c>
      <c r="O3" s="58">
        <v>1</v>
      </c>
      <c r="P3" s="58" t="s">
        <v>45</v>
      </c>
      <c r="Q3" s="58">
        <v>1</v>
      </c>
      <c r="R3" s="58" t="s">
        <v>46</v>
      </c>
      <c r="S3" s="58">
        <v>3</v>
      </c>
      <c r="T3" s="58" t="s">
        <v>45</v>
      </c>
      <c r="U3" s="58">
        <v>1</v>
      </c>
      <c r="V3" s="58" t="s">
        <v>47</v>
      </c>
      <c r="W3" s="58">
        <v>2</v>
      </c>
      <c r="X3" s="58" t="s">
        <v>48</v>
      </c>
      <c r="Y3" s="58">
        <v>0.5</v>
      </c>
      <c r="Z3" s="56" t="s">
        <v>49</v>
      </c>
      <c r="AA3" s="56">
        <v>1</v>
      </c>
      <c r="AB3" t="s">
        <v>50</v>
      </c>
      <c r="AC3" s="59"/>
    </row>
    <row r="4" spans="1:29" ht="14.5" x14ac:dyDescent="0.3">
      <c r="B4" s="61" t="s">
        <v>406</v>
      </c>
      <c r="C4" s="54">
        <v>1</v>
      </c>
      <c r="D4" s="53" t="s">
        <v>82</v>
      </c>
      <c r="E4" s="54">
        <v>0</v>
      </c>
      <c r="F4" s="54" t="s">
        <v>86</v>
      </c>
      <c r="G4" s="54">
        <v>3</v>
      </c>
      <c r="H4" s="61" t="s">
        <v>359</v>
      </c>
      <c r="I4" s="54">
        <v>1</v>
      </c>
      <c r="J4" s="54" t="s">
        <v>364</v>
      </c>
      <c r="K4" s="54">
        <v>0</v>
      </c>
      <c r="L4" s="56" t="s">
        <v>52</v>
      </c>
      <c r="M4" s="58">
        <v>0</v>
      </c>
      <c r="N4" s="58" t="s">
        <v>51</v>
      </c>
      <c r="O4" s="58">
        <v>0</v>
      </c>
      <c r="P4" s="58" t="s">
        <v>51</v>
      </c>
      <c r="Q4" s="58">
        <v>0</v>
      </c>
      <c r="R4" s="58" t="s">
        <v>53</v>
      </c>
      <c r="S4" s="58">
        <v>2</v>
      </c>
      <c r="T4" s="58" t="s">
        <v>51</v>
      </c>
      <c r="U4" s="58">
        <v>0</v>
      </c>
      <c r="V4" s="58" t="s">
        <v>54</v>
      </c>
      <c r="W4" s="58">
        <v>1</v>
      </c>
      <c r="X4" s="58" t="s">
        <v>51</v>
      </c>
      <c r="Y4" s="58">
        <v>0</v>
      </c>
      <c r="Z4" s="56" t="s">
        <v>52</v>
      </c>
      <c r="AA4" s="56">
        <v>0</v>
      </c>
      <c r="AB4" t="s">
        <v>55</v>
      </c>
      <c r="AC4" s="59"/>
    </row>
    <row r="5" spans="1:29" ht="14.5" x14ac:dyDescent="0.3">
      <c r="B5" s="61" t="s">
        <v>82</v>
      </c>
      <c r="C5" s="54">
        <v>0</v>
      </c>
      <c r="D5" s="62"/>
      <c r="E5" s="54"/>
      <c r="F5" s="54" t="s">
        <v>87</v>
      </c>
      <c r="G5" s="54">
        <v>1</v>
      </c>
      <c r="H5" s="61" t="s">
        <v>82</v>
      </c>
      <c r="I5" s="54">
        <v>0</v>
      </c>
      <c r="J5" s="54" t="s">
        <v>365</v>
      </c>
      <c r="K5" s="54">
        <v>0</v>
      </c>
      <c r="L5" s="58"/>
      <c r="M5" s="58"/>
      <c r="N5" s="58"/>
      <c r="O5" s="58"/>
      <c r="P5" s="58"/>
      <c r="Q5" s="58"/>
      <c r="R5" s="58" t="s">
        <v>56</v>
      </c>
      <c r="S5" s="58">
        <v>3</v>
      </c>
      <c r="T5" s="58"/>
      <c r="U5" s="58"/>
      <c r="V5" s="58" t="s">
        <v>57</v>
      </c>
      <c r="W5" s="58">
        <v>2</v>
      </c>
      <c r="X5" s="58"/>
      <c r="Y5" s="58"/>
      <c r="Z5" s="58"/>
      <c r="AA5" s="58"/>
      <c r="AB5" t="s">
        <v>58</v>
      </c>
      <c r="AC5" s="59">
        <v>70</v>
      </c>
    </row>
    <row r="6" spans="1:29" ht="14.5" x14ac:dyDescent="0.3">
      <c r="D6" s="62"/>
      <c r="E6" s="54"/>
      <c r="F6" s="53" t="s">
        <v>88</v>
      </c>
      <c r="G6" s="54">
        <v>0</v>
      </c>
      <c r="H6" s="54"/>
      <c r="I6" s="54"/>
      <c r="J6" s="54" t="s">
        <v>22</v>
      </c>
      <c r="K6" s="54">
        <v>0.5</v>
      </c>
      <c r="L6" s="58"/>
      <c r="M6" s="58"/>
      <c r="N6" s="58"/>
      <c r="O6" s="58"/>
      <c r="P6" s="58"/>
      <c r="Q6" s="58"/>
      <c r="R6" s="58" t="s">
        <v>59</v>
      </c>
      <c r="S6" s="58">
        <v>2</v>
      </c>
      <c r="T6" s="58"/>
      <c r="U6" s="58"/>
      <c r="V6" s="58" t="s">
        <v>60</v>
      </c>
      <c r="W6" s="58">
        <v>1</v>
      </c>
      <c r="X6" s="58"/>
      <c r="Y6" s="58"/>
      <c r="Z6" s="58"/>
      <c r="AA6" s="58"/>
      <c r="AB6" t="s">
        <v>61</v>
      </c>
      <c r="AC6" s="59">
        <v>70</v>
      </c>
    </row>
    <row r="7" spans="1:29" ht="14.5" x14ac:dyDescent="0.3">
      <c r="D7" s="62"/>
      <c r="E7" s="54"/>
      <c r="F7" s="62"/>
      <c r="G7" s="61"/>
      <c r="H7" s="54"/>
      <c r="I7" s="54"/>
      <c r="J7" s="61" t="s">
        <v>82</v>
      </c>
      <c r="K7" s="61">
        <v>0</v>
      </c>
      <c r="L7" s="58"/>
      <c r="M7" s="58"/>
      <c r="N7" s="58"/>
      <c r="O7" s="58"/>
      <c r="P7" s="58"/>
      <c r="Q7" s="58"/>
      <c r="R7" s="58" t="s">
        <v>62</v>
      </c>
      <c r="S7" s="58">
        <v>1</v>
      </c>
      <c r="T7" s="58"/>
      <c r="U7" s="58"/>
      <c r="V7" s="58" t="s">
        <v>51</v>
      </c>
      <c r="W7" s="58">
        <v>0</v>
      </c>
      <c r="X7" s="58"/>
      <c r="Y7" s="58"/>
      <c r="Z7" s="58"/>
      <c r="AA7" s="58"/>
      <c r="AB7" t="s">
        <v>63</v>
      </c>
      <c r="AC7" s="59">
        <v>70</v>
      </c>
    </row>
    <row r="8" spans="1:29" x14ac:dyDescent="0.3">
      <c r="E8" s="54"/>
      <c r="G8" s="54"/>
      <c r="H8" s="54"/>
      <c r="I8" s="54"/>
      <c r="J8" s="54"/>
      <c r="K8" s="54"/>
      <c r="L8" s="58"/>
      <c r="M8" s="58"/>
      <c r="N8" s="58"/>
      <c r="O8" s="58"/>
      <c r="P8" s="58"/>
      <c r="Q8" s="58"/>
      <c r="R8" s="58" t="s">
        <v>64</v>
      </c>
      <c r="S8" s="58">
        <v>2</v>
      </c>
      <c r="T8" s="58"/>
      <c r="U8" s="58"/>
      <c r="V8" s="58"/>
      <c r="W8" s="58"/>
      <c r="X8" s="58"/>
      <c r="Y8" s="58"/>
      <c r="Z8" s="58"/>
      <c r="AA8" s="58"/>
      <c r="AB8" t="s">
        <v>65</v>
      </c>
      <c r="AC8" s="59">
        <v>70</v>
      </c>
    </row>
    <row r="9" spans="1:29" x14ac:dyDescent="0.3">
      <c r="E9" s="54"/>
      <c r="G9" s="54"/>
      <c r="H9" s="54"/>
      <c r="I9" s="54"/>
      <c r="J9" s="54"/>
      <c r="K9" s="54"/>
      <c r="L9" s="58"/>
      <c r="M9" s="58"/>
      <c r="N9" s="58"/>
      <c r="O9" s="58"/>
      <c r="P9" s="58"/>
      <c r="Q9" s="58"/>
      <c r="R9" s="58" t="s">
        <v>66</v>
      </c>
      <c r="S9" s="58">
        <v>1</v>
      </c>
      <c r="T9" s="58"/>
      <c r="U9" s="58"/>
      <c r="V9" s="58"/>
      <c r="W9" s="58"/>
      <c r="X9" s="58"/>
      <c r="Y9" s="58"/>
      <c r="Z9" s="58"/>
      <c r="AA9" s="58"/>
    </row>
    <row r="10" spans="1:29" x14ac:dyDescent="0.3">
      <c r="E10" s="54"/>
      <c r="G10" s="54"/>
      <c r="H10" s="54"/>
      <c r="I10" s="54"/>
      <c r="J10" s="54"/>
      <c r="K10" s="54"/>
      <c r="L10" s="58"/>
      <c r="M10" s="58"/>
      <c r="N10" s="58"/>
      <c r="O10" s="58"/>
      <c r="P10" s="58"/>
      <c r="Q10" s="58"/>
      <c r="R10" s="58" t="s">
        <v>51</v>
      </c>
      <c r="S10" s="58">
        <v>0</v>
      </c>
      <c r="T10" s="58"/>
      <c r="U10" s="58"/>
      <c r="V10" s="58"/>
      <c r="W10" s="58"/>
      <c r="X10" s="58"/>
      <c r="Y10" s="58"/>
    </row>
    <row r="11" spans="1:29" x14ac:dyDescent="0.3">
      <c r="E11" s="54"/>
      <c r="G11" s="54"/>
      <c r="H11" s="54"/>
      <c r="I11" s="54"/>
      <c r="J11" s="54"/>
      <c r="K11" s="54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9" x14ac:dyDescent="0.3">
      <c r="E12" s="54"/>
      <c r="G12" s="54"/>
      <c r="H12" s="54"/>
      <c r="I12" s="54"/>
      <c r="J12" s="54"/>
      <c r="K12" s="54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</sheetData>
  <phoneticPr fontId="9" type="noConversion"/>
  <pageMargins left="0.7" right="0.7" top="0.75" bottom="0.75" header="0.3" footer="0.3"/>
  <pageSetup paperSize="9" scale="2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86"/>
  <sheetViews>
    <sheetView workbookViewId="0">
      <selection sqref="A1:XFD1048576"/>
    </sheetView>
  </sheetViews>
  <sheetFormatPr defaultRowHeight="14" x14ac:dyDescent="0.3"/>
  <cols>
    <col min="1" max="1" width="12.08203125" customWidth="1"/>
    <col min="2" max="2" width="50.08203125" customWidth="1"/>
    <col min="3" max="3" width="27.33203125" customWidth="1"/>
    <col min="4" max="4" width="22.25" customWidth="1"/>
  </cols>
  <sheetData>
    <row r="1" spans="1:6" ht="16.5" x14ac:dyDescent="0.3">
      <c r="A1" s="5" t="s">
        <v>89</v>
      </c>
      <c r="B1" s="6" t="s">
        <v>90</v>
      </c>
      <c r="C1" s="5" t="s">
        <v>91</v>
      </c>
      <c r="D1" s="5" t="s">
        <v>92</v>
      </c>
      <c r="E1" s="7"/>
      <c r="F1" s="7"/>
    </row>
    <row r="2" spans="1:6" ht="16.5" x14ac:dyDescent="0.3">
      <c r="A2" s="147" t="s">
        <v>93</v>
      </c>
      <c r="B2" s="9" t="s">
        <v>94</v>
      </c>
      <c r="C2" s="8" t="s">
        <v>95</v>
      </c>
      <c r="D2" s="10" t="s">
        <v>96</v>
      </c>
      <c r="E2" s="7"/>
      <c r="F2" s="7"/>
    </row>
    <row r="3" spans="1:6" ht="16.5" x14ac:dyDescent="0.3">
      <c r="A3" s="147"/>
      <c r="B3" s="11" t="s">
        <v>404</v>
      </c>
      <c r="C3" s="12" t="s">
        <v>95</v>
      </c>
      <c r="D3" s="10" t="s">
        <v>96</v>
      </c>
      <c r="E3" s="7"/>
      <c r="F3" s="7"/>
    </row>
    <row r="4" spans="1:6" ht="16.5" x14ac:dyDescent="0.3">
      <c r="A4" s="147"/>
      <c r="B4" s="9" t="s">
        <v>97</v>
      </c>
      <c r="C4" s="8" t="s">
        <v>95</v>
      </c>
      <c r="D4" s="10" t="s">
        <v>96</v>
      </c>
      <c r="E4" s="7"/>
      <c r="F4" s="7"/>
    </row>
    <row r="5" spans="1:6" ht="16.5" x14ac:dyDescent="0.3">
      <c r="A5" s="147"/>
      <c r="B5" s="11" t="s">
        <v>98</v>
      </c>
      <c r="C5" s="12" t="s">
        <v>95</v>
      </c>
      <c r="D5" s="10" t="s">
        <v>96</v>
      </c>
      <c r="E5" s="7"/>
      <c r="F5" s="7"/>
    </row>
    <row r="6" spans="1:6" ht="16.5" x14ac:dyDescent="0.3">
      <c r="A6" s="147" t="s">
        <v>99</v>
      </c>
      <c r="B6" s="9" t="s">
        <v>100</v>
      </c>
      <c r="C6" s="8" t="s">
        <v>95</v>
      </c>
      <c r="D6" s="10" t="s">
        <v>96</v>
      </c>
      <c r="E6" s="7"/>
      <c r="F6" s="7"/>
    </row>
    <row r="7" spans="1:6" ht="16.5" x14ac:dyDescent="0.3">
      <c r="A7" s="147"/>
      <c r="B7" s="11" t="s">
        <v>101</v>
      </c>
      <c r="C7" s="12" t="s">
        <v>95</v>
      </c>
      <c r="D7" s="10" t="s">
        <v>96</v>
      </c>
      <c r="E7" s="7"/>
      <c r="F7" s="7"/>
    </row>
    <row r="8" spans="1:6" ht="16.5" x14ac:dyDescent="0.3">
      <c r="A8" s="147" t="s">
        <v>102</v>
      </c>
      <c r="B8" s="9" t="s">
        <v>103</v>
      </c>
      <c r="C8" s="8" t="s">
        <v>104</v>
      </c>
      <c r="D8" s="10" t="s">
        <v>96</v>
      </c>
      <c r="E8" s="7"/>
      <c r="F8" s="7"/>
    </row>
    <row r="9" spans="1:6" ht="16.5" x14ac:dyDescent="0.3">
      <c r="A9" s="147"/>
      <c r="B9" s="11" t="s">
        <v>105</v>
      </c>
      <c r="C9" s="12" t="s">
        <v>106</v>
      </c>
      <c r="D9" s="10" t="s">
        <v>96</v>
      </c>
      <c r="E9" s="7"/>
      <c r="F9" s="7"/>
    </row>
    <row r="10" spans="1:6" ht="16.5" x14ac:dyDescent="0.3">
      <c r="A10" s="147"/>
      <c r="B10" s="9" t="s">
        <v>107</v>
      </c>
      <c r="C10" s="8" t="s">
        <v>106</v>
      </c>
      <c r="D10" s="10" t="s">
        <v>96</v>
      </c>
      <c r="E10" s="7"/>
      <c r="F10" s="7"/>
    </row>
    <row r="11" spans="1:6" ht="16.5" x14ac:dyDescent="0.3">
      <c r="A11" s="147"/>
      <c r="B11" s="11" t="s">
        <v>108</v>
      </c>
      <c r="C11" s="12" t="s">
        <v>106</v>
      </c>
      <c r="D11" s="10" t="s">
        <v>96</v>
      </c>
      <c r="E11" s="7"/>
      <c r="F11" s="7"/>
    </row>
    <row r="12" spans="1:6" ht="16.5" x14ac:dyDescent="0.3">
      <c r="A12" s="147"/>
      <c r="B12" s="9" t="s">
        <v>109</v>
      </c>
      <c r="C12" s="8" t="s">
        <v>95</v>
      </c>
      <c r="D12" s="10" t="s">
        <v>96</v>
      </c>
      <c r="E12" s="7"/>
      <c r="F12" s="7"/>
    </row>
    <row r="13" spans="1:6" ht="16.5" x14ac:dyDescent="0.3">
      <c r="A13" s="147"/>
      <c r="B13" s="11" t="s">
        <v>110</v>
      </c>
      <c r="C13" s="12" t="s">
        <v>95</v>
      </c>
      <c r="D13" s="10" t="s">
        <v>96</v>
      </c>
      <c r="E13" s="7"/>
      <c r="F13" s="7"/>
    </row>
    <row r="14" spans="1:6" ht="16.5" x14ac:dyDescent="0.3">
      <c r="A14" s="147"/>
      <c r="B14" s="9" t="s">
        <v>111</v>
      </c>
      <c r="C14" s="8" t="s">
        <v>95</v>
      </c>
      <c r="D14" s="10" t="s">
        <v>96</v>
      </c>
      <c r="E14" s="7"/>
      <c r="F14" s="7"/>
    </row>
    <row r="15" spans="1:6" ht="16.5" x14ac:dyDescent="0.3">
      <c r="A15" s="147"/>
      <c r="B15" s="11" t="s">
        <v>112</v>
      </c>
      <c r="C15" s="12" t="s">
        <v>95</v>
      </c>
      <c r="D15" s="10" t="s">
        <v>96</v>
      </c>
      <c r="E15" s="7"/>
      <c r="F15" s="7"/>
    </row>
    <row r="16" spans="1:6" ht="16.5" x14ac:dyDescent="0.3">
      <c r="A16" s="147"/>
      <c r="B16" s="9" t="s">
        <v>113</v>
      </c>
      <c r="C16" s="8" t="s">
        <v>95</v>
      </c>
      <c r="D16" s="10" t="s">
        <v>96</v>
      </c>
      <c r="E16" s="7"/>
      <c r="F16" s="7"/>
    </row>
    <row r="17" spans="1:6" ht="16.5" x14ac:dyDescent="0.3">
      <c r="A17" s="147"/>
      <c r="B17" s="11" t="s">
        <v>354</v>
      </c>
      <c r="C17" s="12" t="s">
        <v>95</v>
      </c>
      <c r="D17" s="10" t="s">
        <v>96</v>
      </c>
      <c r="E17" s="7"/>
      <c r="F17" s="7"/>
    </row>
    <row r="18" spans="1:6" ht="16.5" x14ac:dyDescent="0.3">
      <c r="A18" s="147"/>
      <c r="B18" s="9" t="s">
        <v>114</v>
      </c>
      <c r="C18" s="8" t="s">
        <v>95</v>
      </c>
      <c r="D18" s="10" t="s">
        <v>96</v>
      </c>
      <c r="E18" s="7"/>
      <c r="F18" s="7"/>
    </row>
    <row r="19" spans="1:6" ht="16.5" x14ac:dyDescent="0.3">
      <c r="A19" s="147"/>
      <c r="B19" s="11" t="s">
        <v>115</v>
      </c>
      <c r="C19" s="12" t="s">
        <v>95</v>
      </c>
      <c r="D19" s="10" t="s">
        <v>96</v>
      </c>
      <c r="E19" s="7"/>
      <c r="F19" s="7"/>
    </row>
    <row r="20" spans="1:6" ht="16.5" x14ac:dyDescent="0.3">
      <c r="A20" s="147" t="s">
        <v>116</v>
      </c>
      <c r="B20" s="9" t="s">
        <v>117</v>
      </c>
      <c r="C20" s="8" t="s">
        <v>106</v>
      </c>
      <c r="D20" s="10" t="s">
        <v>96</v>
      </c>
      <c r="E20" s="7"/>
      <c r="F20" s="7"/>
    </row>
    <row r="21" spans="1:6" ht="16.5" x14ac:dyDescent="0.3">
      <c r="A21" s="147"/>
      <c r="B21" s="11" t="s">
        <v>118</v>
      </c>
      <c r="C21" s="12" t="s">
        <v>95</v>
      </c>
      <c r="D21" s="10" t="s">
        <v>96</v>
      </c>
      <c r="E21" s="7"/>
      <c r="F21" s="7"/>
    </row>
    <row r="22" spans="1:6" ht="16.5" x14ac:dyDescent="0.3">
      <c r="A22" s="147"/>
      <c r="B22" s="9" t="s">
        <v>119</v>
      </c>
      <c r="C22" s="8" t="s">
        <v>95</v>
      </c>
      <c r="D22" s="10" t="s">
        <v>96</v>
      </c>
      <c r="E22" s="7"/>
      <c r="F22" s="7"/>
    </row>
    <row r="23" spans="1:6" ht="16.5" x14ac:dyDescent="0.3">
      <c r="A23" s="147"/>
      <c r="B23" s="11" t="s">
        <v>120</v>
      </c>
      <c r="C23" s="12" t="s">
        <v>95</v>
      </c>
      <c r="D23" s="10" t="s">
        <v>96</v>
      </c>
      <c r="E23" s="7"/>
      <c r="F23" s="7"/>
    </row>
    <row r="24" spans="1:6" ht="33" x14ac:dyDescent="0.3">
      <c r="A24" s="147"/>
      <c r="B24" s="9" t="s">
        <v>121</v>
      </c>
      <c r="C24" s="8" t="s">
        <v>95</v>
      </c>
      <c r="D24" s="10" t="s">
        <v>96</v>
      </c>
      <c r="E24" s="7"/>
      <c r="F24" s="7"/>
    </row>
    <row r="25" spans="1:6" ht="16.5" x14ac:dyDescent="0.3">
      <c r="A25" s="146" t="s">
        <v>122</v>
      </c>
      <c r="B25" s="11" t="s">
        <v>123</v>
      </c>
      <c r="C25" s="12" t="s">
        <v>106</v>
      </c>
      <c r="D25" s="10" t="s">
        <v>96</v>
      </c>
      <c r="E25" s="7"/>
      <c r="F25" s="7"/>
    </row>
    <row r="26" spans="1:6" ht="16.5" x14ac:dyDescent="0.3">
      <c r="A26" s="146"/>
      <c r="B26" s="9" t="s">
        <v>124</v>
      </c>
      <c r="C26" s="8" t="s">
        <v>95</v>
      </c>
      <c r="D26" s="10" t="s">
        <v>96</v>
      </c>
      <c r="E26" s="7"/>
      <c r="F26" s="7"/>
    </row>
    <row r="27" spans="1:6" ht="16.5" x14ac:dyDescent="0.3">
      <c r="A27" s="12" t="s">
        <v>125</v>
      </c>
      <c r="B27" s="11" t="s">
        <v>126</v>
      </c>
      <c r="C27" s="12" t="s">
        <v>106</v>
      </c>
      <c r="D27" s="10" t="s">
        <v>96</v>
      </c>
      <c r="E27" s="7"/>
      <c r="F27" s="7"/>
    </row>
    <row r="28" spans="1:6" ht="16.5" x14ac:dyDescent="0.3">
      <c r="A28" s="8" t="s">
        <v>127</v>
      </c>
      <c r="B28" s="9" t="s">
        <v>128</v>
      </c>
      <c r="C28" s="8" t="s">
        <v>95</v>
      </c>
      <c r="D28" s="10" t="s">
        <v>96</v>
      </c>
      <c r="E28" s="7"/>
      <c r="F28" s="7"/>
    </row>
    <row r="29" spans="1:6" ht="16.5" x14ac:dyDescent="0.3">
      <c r="A29" s="146" t="s">
        <v>129</v>
      </c>
      <c r="B29" s="11" t="s">
        <v>130</v>
      </c>
      <c r="C29" s="12" t="s">
        <v>104</v>
      </c>
      <c r="D29" s="10" t="s">
        <v>96</v>
      </c>
      <c r="E29" s="7"/>
      <c r="F29" s="7"/>
    </row>
    <row r="30" spans="1:6" ht="16.5" x14ac:dyDescent="0.3">
      <c r="A30" s="146"/>
      <c r="B30" s="9" t="s">
        <v>131</v>
      </c>
      <c r="C30" s="8" t="s">
        <v>106</v>
      </c>
      <c r="D30" s="10" t="s">
        <v>96</v>
      </c>
      <c r="E30" s="7"/>
      <c r="F30" s="7"/>
    </row>
    <row r="31" spans="1:6" ht="16.5" x14ac:dyDescent="0.3">
      <c r="A31" s="146"/>
      <c r="B31" s="11" t="s">
        <v>132</v>
      </c>
      <c r="C31" s="12" t="s">
        <v>106</v>
      </c>
      <c r="D31" s="10" t="s">
        <v>96</v>
      </c>
      <c r="E31" s="7"/>
      <c r="F31" s="7"/>
    </row>
    <row r="32" spans="1:6" ht="16.5" x14ac:dyDescent="0.3">
      <c r="A32" s="146"/>
      <c r="B32" s="9" t="s">
        <v>133</v>
      </c>
      <c r="C32" s="8" t="s">
        <v>106</v>
      </c>
      <c r="D32" s="10" t="s">
        <v>96</v>
      </c>
      <c r="E32" s="7"/>
      <c r="F32" s="7"/>
    </row>
    <row r="33" spans="1:6" ht="16.5" x14ac:dyDescent="0.3">
      <c r="A33" s="146"/>
      <c r="B33" s="11" t="s">
        <v>134</v>
      </c>
      <c r="C33" s="12" t="s">
        <v>95</v>
      </c>
      <c r="D33" s="10" t="s">
        <v>96</v>
      </c>
      <c r="E33" s="7"/>
      <c r="F33" s="7"/>
    </row>
    <row r="34" spans="1:6" ht="16.5" x14ac:dyDescent="0.3">
      <c r="A34" s="146"/>
      <c r="B34" s="9" t="s">
        <v>135</v>
      </c>
      <c r="C34" s="8" t="s">
        <v>95</v>
      </c>
      <c r="D34" s="10" t="s">
        <v>96</v>
      </c>
      <c r="E34" s="7"/>
      <c r="F34" s="7"/>
    </row>
    <row r="35" spans="1:6" ht="16.5" x14ac:dyDescent="0.3">
      <c r="A35" s="146"/>
      <c r="B35" s="11" t="s">
        <v>136</v>
      </c>
      <c r="C35" s="12" t="s">
        <v>95</v>
      </c>
      <c r="D35" s="10" t="s">
        <v>96</v>
      </c>
      <c r="E35" s="7"/>
      <c r="F35" s="7"/>
    </row>
    <row r="36" spans="1:6" ht="16.5" x14ac:dyDescent="0.3">
      <c r="A36" s="147" t="s">
        <v>137</v>
      </c>
      <c r="B36" s="9" t="s">
        <v>138</v>
      </c>
      <c r="C36" s="8" t="s">
        <v>104</v>
      </c>
      <c r="D36" s="10" t="s">
        <v>96</v>
      </c>
      <c r="E36" s="7"/>
      <c r="F36" s="7"/>
    </row>
    <row r="37" spans="1:6" ht="16.5" x14ac:dyDescent="0.3">
      <c r="A37" s="147"/>
      <c r="B37" s="11" t="s">
        <v>139</v>
      </c>
      <c r="C37" s="12" t="s">
        <v>104</v>
      </c>
      <c r="D37" s="10" t="s">
        <v>96</v>
      </c>
      <c r="E37" s="7"/>
      <c r="F37" s="7"/>
    </row>
    <row r="38" spans="1:6" ht="16.5" x14ac:dyDescent="0.3">
      <c r="A38" s="147"/>
      <c r="B38" s="9" t="s">
        <v>140</v>
      </c>
      <c r="C38" s="8" t="s">
        <v>106</v>
      </c>
      <c r="D38" s="10" t="s">
        <v>96</v>
      </c>
      <c r="E38" s="7"/>
      <c r="F38" s="7"/>
    </row>
    <row r="39" spans="1:6" ht="16.5" x14ac:dyDescent="0.3">
      <c r="A39" s="147"/>
      <c r="B39" s="11" t="s">
        <v>141</v>
      </c>
      <c r="C39" s="12" t="s">
        <v>95</v>
      </c>
      <c r="D39" s="10" t="s">
        <v>96</v>
      </c>
      <c r="E39" s="7"/>
      <c r="F39" s="7"/>
    </row>
    <row r="40" spans="1:6" ht="33" x14ac:dyDescent="0.3">
      <c r="A40" s="147" t="s">
        <v>142</v>
      </c>
      <c r="B40" s="9" t="s">
        <v>143</v>
      </c>
      <c r="C40" s="8" t="s">
        <v>104</v>
      </c>
      <c r="D40" s="10" t="s">
        <v>96</v>
      </c>
      <c r="E40" s="7"/>
      <c r="F40" s="7"/>
    </row>
    <row r="41" spans="1:6" ht="33" x14ac:dyDescent="0.3">
      <c r="A41" s="147"/>
      <c r="B41" s="11" t="s">
        <v>144</v>
      </c>
      <c r="C41" s="12" t="s">
        <v>104</v>
      </c>
      <c r="D41" s="10" t="s">
        <v>96</v>
      </c>
      <c r="E41" s="7"/>
      <c r="F41" s="7"/>
    </row>
    <row r="42" spans="1:6" ht="16.5" x14ac:dyDescent="0.3">
      <c r="A42" s="147"/>
      <c r="B42" s="9" t="s">
        <v>145</v>
      </c>
      <c r="C42" s="8" t="s">
        <v>104</v>
      </c>
      <c r="D42" s="10" t="s">
        <v>96</v>
      </c>
      <c r="E42" s="7"/>
      <c r="F42" s="7"/>
    </row>
    <row r="43" spans="1:6" ht="33" x14ac:dyDescent="0.3">
      <c r="A43" s="147"/>
      <c r="B43" s="11" t="s">
        <v>146</v>
      </c>
      <c r="C43" s="12" t="s">
        <v>104</v>
      </c>
      <c r="D43" s="10" t="s">
        <v>96</v>
      </c>
      <c r="E43" s="7"/>
      <c r="F43" s="7"/>
    </row>
    <row r="44" spans="1:6" ht="16.5" x14ac:dyDescent="0.3">
      <c r="A44" s="147"/>
      <c r="B44" s="9" t="s">
        <v>147</v>
      </c>
      <c r="C44" s="8" t="s">
        <v>106</v>
      </c>
      <c r="D44" s="10" t="s">
        <v>96</v>
      </c>
      <c r="E44" s="7"/>
      <c r="F44" s="7"/>
    </row>
    <row r="45" spans="1:6" ht="16.5" x14ac:dyDescent="0.3">
      <c r="A45" s="147"/>
      <c r="B45" s="11" t="s">
        <v>148</v>
      </c>
      <c r="C45" s="12" t="s">
        <v>106</v>
      </c>
      <c r="D45" s="10" t="s">
        <v>96</v>
      </c>
      <c r="E45" s="7"/>
      <c r="F45" s="7"/>
    </row>
    <row r="46" spans="1:6" ht="33" x14ac:dyDescent="0.3">
      <c r="A46" s="147"/>
      <c r="B46" s="9" t="s">
        <v>149</v>
      </c>
      <c r="C46" s="8" t="s">
        <v>106</v>
      </c>
      <c r="D46" s="10" t="s">
        <v>96</v>
      </c>
      <c r="E46" s="7"/>
      <c r="F46" s="7"/>
    </row>
    <row r="47" spans="1:6" ht="16.5" x14ac:dyDescent="0.3">
      <c r="A47" s="147"/>
      <c r="B47" s="11" t="s">
        <v>150</v>
      </c>
      <c r="C47" s="12" t="s">
        <v>106</v>
      </c>
      <c r="D47" s="10" t="s">
        <v>96</v>
      </c>
      <c r="E47" s="7"/>
      <c r="F47" s="7"/>
    </row>
    <row r="48" spans="1:6" ht="33" x14ac:dyDescent="0.3">
      <c r="A48" s="147"/>
      <c r="B48" s="9" t="s">
        <v>151</v>
      </c>
      <c r="C48" s="8" t="s">
        <v>106</v>
      </c>
      <c r="D48" s="10" t="s">
        <v>96</v>
      </c>
      <c r="E48" s="7"/>
      <c r="F48" s="7"/>
    </row>
    <row r="49" spans="1:6" ht="16.5" x14ac:dyDescent="0.3">
      <c r="A49" s="147"/>
      <c r="B49" s="11" t="s">
        <v>152</v>
      </c>
      <c r="C49" s="12" t="s">
        <v>106</v>
      </c>
      <c r="D49" s="10" t="s">
        <v>96</v>
      </c>
      <c r="E49" s="7"/>
      <c r="F49" s="7"/>
    </row>
    <row r="50" spans="1:6" ht="16.5" x14ac:dyDescent="0.3">
      <c r="A50" s="147"/>
      <c r="B50" s="9" t="s">
        <v>153</v>
      </c>
      <c r="C50" s="8" t="s">
        <v>106</v>
      </c>
      <c r="D50" s="10" t="s">
        <v>96</v>
      </c>
      <c r="E50" s="7"/>
      <c r="F50" s="7"/>
    </row>
    <row r="51" spans="1:6" ht="16.5" x14ac:dyDescent="0.3">
      <c r="A51" s="147"/>
      <c r="B51" s="11" t="s">
        <v>154</v>
      </c>
      <c r="C51" s="12" t="s">
        <v>106</v>
      </c>
      <c r="D51" s="10" t="s">
        <v>96</v>
      </c>
      <c r="E51" s="7"/>
      <c r="F51" s="7"/>
    </row>
    <row r="52" spans="1:6" ht="16.5" x14ac:dyDescent="0.3">
      <c r="A52" s="147"/>
      <c r="B52" s="9" t="s">
        <v>155</v>
      </c>
      <c r="C52" s="8" t="s">
        <v>106</v>
      </c>
      <c r="D52" s="10" t="s">
        <v>96</v>
      </c>
      <c r="E52" s="7"/>
      <c r="F52" s="7"/>
    </row>
    <row r="53" spans="1:6" ht="16.5" x14ac:dyDescent="0.3">
      <c r="A53" s="147"/>
      <c r="B53" s="11" t="s">
        <v>156</v>
      </c>
      <c r="C53" s="12" t="s">
        <v>106</v>
      </c>
      <c r="D53" s="10" t="s">
        <v>96</v>
      </c>
      <c r="E53" s="7"/>
      <c r="F53" s="7"/>
    </row>
    <row r="54" spans="1:6" ht="16.5" x14ac:dyDescent="0.3">
      <c r="A54" s="147"/>
      <c r="B54" s="9" t="s">
        <v>157</v>
      </c>
      <c r="C54" s="8" t="s">
        <v>106</v>
      </c>
      <c r="D54" s="10" t="s">
        <v>96</v>
      </c>
      <c r="E54" s="7"/>
      <c r="F54" s="7"/>
    </row>
    <row r="55" spans="1:6" ht="16.5" x14ac:dyDescent="0.3">
      <c r="A55" s="147"/>
      <c r="B55" s="11" t="s">
        <v>158</v>
      </c>
      <c r="C55" s="12" t="s">
        <v>106</v>
      </c>
      <c r="D55" s="10" t="s">
        <v>96</v>
      </c>
      <c r="E55" s="7"/>
      <c r="F55" s="7"/>
    </row>
    <row r="56" spans="1:6" ht="16.5" x14ac:dyDescent="0.3">
      <c r="A56" s="147"/>
      <c r="B56" s="9" t="s">
        <v>159</v>
      </c>
      <c r="C56" s="8" t="s">
        <v>106</v>
      </c>
      <c r="D56" s="10" t="s">
        <v>96</v>
      </c>
      <c r="E56" s="7"/>
      <c r="F56" s="7"/>
    </row>
    <row r="57" spans="1:6" ht="16.5" x14ac:dyDescent="0.3">
      <c r="A57" s="147"/>
      <c r="B57" s="11" t="s">
        <v>160</v>
      </c>
      <c r="C57" s="12" t="s">
        <v>106</v>
      </c>
      <c r="D57" s="10" t="s">
        <v>96</v>
      </c>
      <c r="E57" s="7"/>
      <c r="F57" s="7"/>
    </row>
    <row r="58" spans="1:6" ht="16.5" x14ac:dyDescent="0.3">
      <c r="A58" s="147"/>
      <c r="B58" s="9" t="s">
        <v>161</v>
      </c>
      <c r="C58" s="8" t="s">
        <v>106</v>
      </c>
      <c r="D58" s="10" t="s">
        <v>96</v>
      </c>
      <c r="E58" s="7"/>
      <c r="F58" s="7"/>
    </row>
    <row r="59" spans="1:6" ht="16.5" x14ac:dyDescent="0.3">
      <c r="A59" s="147"/>
      <c r="B59" s="11" t="s">
        <v>162</v>
      </c>
      <c r="C59" s="12" t="s">
        <v>106</v>
      </c>
      <c r="D59" s="10" t="s">
        <v>96</v>
      </c>
      <c r="E59" s="7"/>
      <c r="F59" s="7"/>
    </row>
    <row r="60" spans="1:6" ht="16.5" x14ac:dyDescent="0.3">
      <c r="A60" s="147"/>
      <c r="B60" s="9" t="s">
        <v>163</v>
      </c>
      <c r="C60" s="8" t="s">
        <v>106</v>
      </c>
      <c r="D60" s="10" t="s">
        <v>96</v>
      </c>
      <c r="E60" s="7"/>
      <c r="F60" s="7"/>
    </row>
    <row r="61" spans="1:6" ht="16.5" x14ac:dyDescent="0.3">
      <c r="A61" s="147"/>
      <c r="B61" s="11" t="s">
        <v>164</v>
      </c>
      <c r="C61" s="12" t="s">
        <v>106</v>
      </c>
      <c r="D61" s="10" t="s">
        <v>96</v>
      </c>
      <c r="E61" s="7"/>
      <c r="F61" s="7"/>
    </row>
    <row r="62" spans="1:6" ht="16.5" x14ac:dyDescent="0.3">
      <c r="A62" s="147"/>
      <c r="B62" s="9" t="s">
        <v>165</v>
      </c>
      <c r="C62" s="8" t="s">
        <v>95</v>
      </c>
      <c r="D62" s="10" t="s">
        <v>96</v>
      </c>
      <c r="E62" s="7"/>
      <c r="F62" s="7"/>
    </row>
    <row r="63" spans="1:6" ht="16.5" x14ac:dyDescent="0.3">
      <c r="A63" s="147"/>
      <c r="B63" s="11" t="s">
        <v>166</v>
      </c>
      <c r="C63" s="12" t="s">
        <v>95</v>
      </c>
      <c r="D63" s="10" t="s">
        <v>96</v>
      </c>
      <c r="E63" s="7"/>
      <c r="F63" s="7"/>
    </row>
    <row r="64" spans="1:6" ht="33" x14ac:dyDescent="0.3">
      <c r="A64" s="147"/>
      <c r="B64" s="9" t="s">
        <v>167</v>
      </c>
      <c r="C64" s="8" t="s">
        <v>95</v>
      </c>
      <c r="D64" s="10" t="s">
        <v>96</v>
      </c>
      <c r="E64" s="7"/>
      <c r="F64" s="7"/>
    </row>
    <row r="65" spans="1:6" ht="16.5" x14ac:dyDescent="0.3">
      <c r="A65" s="147"/>
      <c r="B65" s="11" t="s">
        <v>168</v>
      </c>
      <c r="C65" s="12" t="s">
        <v>95</v>
      </c>
      <c r="D65" s="10" t="s">
        <v>96</v>
      </c>
      <c r="E65" s="7"/>
      <c r="F65" s="7"/>
    </row>
    <row r="66" spans="1:6" ht="16.5" x14ac:dyDescent="0.3">
      <c r="A66" s="8" t="s">
        <v>169</v>
      </c>
      <c r="B66" s="9" t="s">
        <v>170</v>
      </c>
      <c r="C66" s="8" t="s">
        <v>95</v>
      </c>
      <c r="D66" s="10" t="s">
        <v>96</v>
      </c>
      <c r="E66" s="7"/>
      <c r="F66" s="7"/>
    </row>
    <row r="67" spans="1:6" ht="16.5" x14ac:dyDescent="0.3">
      <c r="A67" s="147" t="s">
        <v>102</v>
      </c>
      <c r="B67" s="9" t="s">
        <v>171</v>
      </c>
      <c r="C67" s="8" t="s">
        <v>106</v>
      </c>
      <c r="D67" s="10" t="s">
        <v>172</v>
      </c>
      <c r="E67" s="7"/>
      <c r="F67" s="7"/>
    </row>
    <row r="68" spans="1:6" ht="16.5" x14ac:dyDescent="0.3">
      <c r="A68" s="147"/>
      <c r="B68" s="11" t="s">
        <v>173</v>
      </c>
      <c r="C68" s="12" t="s">
        <v>106</v>
      </c>
      <c r="D68" s="10" t="s">
        <v>172</v>
      </c>
      <c r="E68" s="7"/>
      <c r="F68" s="7"/>
    </row>
    <row r="69" spans="1:6" ht="16.5" x14ac:dyDescent="0.3">
      <c r="A69" s="147"/>
      <c r="B69" s="9" t="s">
        <v>105</v>
      </c>
      <c r="C69" s="8" t="s">
        <v>106</v>
      </c>
      <c r="D69" s="10" t="s">
        <v>172</v>
      </c>
      <c r="E69" s="7"/>
      <c r="F69" s="7"/>
    </row>
    <row r="70" spans="1:6" ht="16.5" x14ac:dyDescent="0.3">
      <c r="A70" s="147"/>
      <c r="B70" s="11" t="s">
        <v>174</v>
      </c>
      <c r="C70" s="12" t="s">
        <v>95</v>
      </c>
      <c r="D70" s="10" t="s">
        <v>172</v>
      </c>
      <c r="E70" s="7"/>
      <c r="F70" s="7"/>
    </row>
    <row r="71" spans="1:6" ht="16.5" x14ac:dyDescent="0.3">
      <c r="A71" s="147" t="s">
        <v>125</v>
      </c>
      <c r="B71" s="9" t="s">
        <v>175</v>
      </c>
      <c r="C71" s="8" t="s">
        <v>104</v>
      </c>
      <c r="D71" s="10" t="s">
        <v>172</v>
      </c>
      <c r="E71" s="7"/>
      <c r="F71" s="7"/>
    </row>
    <row r="72" spans="1:6" ht="16.5" x14ac:dyDescent="0.3">
      <c r="A72" s="147"/>
      <c r="B72" s="11" t="s">
        <v>176</v>
      </c>
      <c r="C72" s="12" t="s">
        <v>95</v>
      </c>
      <c r="D72" s="10" t="s">
        <v>172</v>
      </c>
      <c r="E72" s="7"/>
      <c r="F72" s="7"/>
    </row>
    <row r="73" spans="1:6" ht="16.5" x14ac:dyDescent="0.3">
      <c r="A73" s="147" t="s">
        <v>129</v>
      </c>
      <c r="B73" s="9" t="s">
        <v>177</v>
      </c>
      <c r="C73" s="8" t="s">
        <v>104</v>
      </c>
      <c r="D73" s="10" t="s">
        <v>172</v>
      </c>
      <c r="E73" s="7"/>
      <c r="F73" s="7"/>
    </row>
    <row r="74" spans="1:6" ht="16.5" x14ac:dyDescent="0.3">
      <c r="A74" s="147"/>
      <c r="B74" s="11" t="s">
        <v>178</v>
      </c>
      <c r="C74" s="12" t="s">
        <v>106</v>
      </c>
      <c r="D74" s="10" t="s">
        <v>172</v>
      </c>
      <c r="E74" s="7"/>
      <c r="F74" s="7"/>
    </row>
    <row r="75" spans="1:6" ht="16.5" x14ac:dyDescent="0.3">
      <c r="A75" s="147"/>
      <c r="B75" s="9" t="s">
        <v>179</v>
      </c>
      <c r="C75" s="8" t="s">
        <v>95</v>
      </c>
      <c r="D75" s="10" t="s">
        <v>172</v>
      </c>
      <c r="E75" s="7"/>
      <c r="F75" s="7"/>
    </row>
    <row r="76" spans="1:6" ht="16.5" x14ac:dyDescent="0.3">
      <c r="A76" s="147"/>
      <c r="B76" s="11" t="s">
        <v>180</v>
      </c>
      <c r="C76" s="12" t="s">
        <v>95</v>
      </c>
      <c r="D76" s="10" t="s">
        <v>172</v>
      </c>
      <c r="E76" s="7"/>
      <c r="F76" s="7"/>
    </row>
    <row r="77" spans="1:6" ht="16.5" x14ac:dyDescent="0.3">
      <c r="A77" s="147"/>
      <c r="B77" s="9" t="s">
        <v>181</v>
      </c>
      <c r="C77" s="8" t="s">
        <v>95</v>
      </c>
      <c r="D77" s="10" t="s">
        <v>172</v>
      </c>
      <c r="E77" s="7"/>
      <c r="F77" s="7"/>
    </row>
    <row r="78" spans="1:6" ht="16.5" x14ac:dyDescent="0.3">
      <c r="A78" s="147"/>
      <c r="B78" s="11" t="s">
        <v>182</v>
      </c>
      <c r="C78" s="12" t="s">
        <v>95</v>
      </c>
      <c r="D78" s="10" t="s">
        <v>172</v>
      </c>
      <c r="E78" s="7"/>
      <c r="F78" s="7"/>
    </row>
    <row r="79" spans="1:6" ht="16.5" x14ac:dyDescent="0.3">
      <c r="A79" s="147" t="s">
        <v>137</v>
      </c>
      <c r="B79" s="9" t="s">
        <v>183</v>
      </c>
      <c r="C79" s="8" t="s">
        <v>106</v>
      </c>
      <c r="D79" s="10" t="s">
        <v>172</v>
      </c>
      <c r="E79" s="7"/>
      <c r="F79" s="7"/>
    </row>
    <row r="80" spans="1:6" ht="16.5" x14ac:dyDescent="0.3">
      <c r="A80" s="147"/>
      <c r="B80" s="11" t="s">
        <v>184</v>
      </c>
      <c r="C80" s="12" t="s">
        <v>95</v>
      </c>
      <c r="D80" s="10" t="s">
        <v>172</v>
      </c>
      <c r="E80" s="7"/>
      <c r="F80" s="7"/>
    </row>
    <row r="81" spans="1:6" ht="16.5" x14ac:dyDescent="0.3">
      <c r="A81" s="147"/>
      <c r="B81" s="9" t="s">
        <v>185</v>
      </c>
      <c r="C81" s="8" t="s">
        <v>95</v>
      </c>
      <c r="D81" s="10" t="s">
        <v>172</v>
      </c>
      <c r="E81" s="7"/>
      <c r="F81" s="7"/>
    </row>
    <row r="82" spans="1:6" ht="16.5" x14ac:dyDescent="0.3">
      <c r="A82" s="146" t="s">
        <v>142</v>
      </c>
      <c r="B82" s="11" t="s">
        <v>186</v>
      </c>
      <c r="C82" s="12" t="s">
        <v>104</v>
      </c>
      <c r="D82" s="10" t="s">
        <v>172</v>
      </c>
      <c r="E82" s="7"/>
      <c r="F82" s="7"/>
    </row>
    <row r="83" spans="1:6" ht="16.5" x14ac:dyDescent="0.3">
      <c r="A83" s="146"/>
      <c r="B83" s="9" t="s">
        <v>187</v>
      </c>
      <c r="C83" s="8" t="s">
        <v>104</v>
      </c>
      <c r="D83" s="10" t="s">
        <v>172</v>
      </c>
      <c r="E83" s="7"/>
      <c r="F83" s="7"/>
    </row>
    <row r="84" spans="1:6" ht="16.5" x14ac:dyDescent="0.3">
      <c r="A84" s="146"/>
      <c r="B84" s="11" t="s">
        <v>188</v>
      </c>
      <c r="C84" s="12" t="s">
        <v>104</v>
      </c>
      <c r="D84" s="10" t="s">
        <v>172</v>
      </c>
      <c r="E84" s="7"/>
      <c r="F84" s="7"/>
    </row>
    <row r="85" spans="1:6" ht="16.5" x14ac:dyDescent="0.3">
      <c r="A85" s="146"/>
      <c r="B85" s="9" t="s">
        <v>189</v>
      </c>
      <c r="C85" s="8" t="s">
        <v>106</v>
      </c>
      <c r="D85" s="10" t="s">
        <v>172</v>
      </c>
      <c r="E85" s="7"/>
      <c r="F85" s="7"/>
    </row>
    <row r="86" spans="1:6" ht="16.5" x14ac:dyDescent="0.3">
      <c r="A86" s="146"/>
      <c r="B86" s="11" t="s">
        <v>159</v>
      </c>
      <c r="C86" s="12" t="s">
        <v>106</v>
      </c>
      <c r="D86" s="10" t="s">
        <v>172</v>
      </c>
      <c r="E86" s="7"/>
      <c r="F86" s="7"/>
    </row>
    <row r="87" spans="1:6" ht="16.5" x14ac:dyDescent="0.3">
      <c r="A87" s="146"/>
      <c r="B87" s="9" t="s">
        <v>190</v>
      </c>
      <c r="C87" s="8" t="s">
        <v>106</v>
      </c>
      <c r="D87" s="10" t="s">
        <v>172</v>
      </c>
      <c r="E87" s="7"/>
      <c r="F87" s="7"/>
    </row>
    <row r="88" spans="1:6" ht="16.5" x14ac:dyDescent="0.3">
      <c r="A88" s="146"/>
      <c r="B88" s="11" t="s">
        <v>191</v>
      </c>
      <c r="C88" s="12" t="s">
        <v>106</v>
      </c>
      <c r="D88" s="10" t="s">
        <v>172</v>
      </c>
      <c r="E88" s="7"/>
      <c r="F88" s="7"/>
    </row>
    <row r="89" spans="1:6" ht="16.5" x14ac:dyDescent="0.3">
      <c r="A89" s="146"/>
      <c r="B89" s="9" t="s">
        <v>192</v>
      </c>
      <c r="C89" s="8" t="s">
        <v>106</v>
      </c>
      <c r="D89" s="10" t="s">
        <v>172</v>
      </c>
      <c r="E89" s="7"/>
      <c r="F89" s="7"/>
    </row>
    <row r="90" spans="1:6" ht="16.5" x14ac:dyDescent="0.3">
      <c r="A90" s="146"/>
      <c r="B90" s="11" t="s">
        <v>164</v>
      </c>
      <c r="C90" s="12" t="s">
        <v>106</v>
      </c>
      <c r="D90" s="10" t="s">
        <v>172</v>
      </c>
      <c r="E90" s="7"/>
      <c r="F90" s="7"/>
    </row>
    <row r="91" spans="1:6" ht="16.5" x14ac:dyDescent="0.3">
      <c r="A91" s="146"/>
      <c r="B91" s="9" t="s">
        <v>157</v>
      </c>
      <c r="C91" s="8" t="s">
        <v>106</v>
      </c>
      <c r="D91" s="10" t="s">
        <v>172</v>
      </c>
      <c r="E91" s="7"/>
      <c r="F91" s="7"/>
    </row>
    <row r="92" spans="1:6" ht="16.5" x14ac:dyDescent="0.3">
      <c r="A92" s="146"/>
      <c r="B92" s="11" t="s">
        <v>193</v>
      </c>
      <c r="C92" s="12" t="s">
        <v>106</v>
      </c>
      <c r="D92" s="10" t="s">
        <v>172</v>
      </c>
      <c r="E92" s="7"/>
      <c r="F92" s="7"/>
    </row>
    <row r="93" spans="1:6" ht="16.5" x14ac:dyDescent="0.3">
      <c r="A93" s="146"/>
      <c r="B93" s="13" t="s">
        <v>194</v>
      </c>
      <c r="C93" s="14" t="s">
        <v>106</v>
      </c>
      <c r="D93" s="10" t="s">
        <v>172</v>
      </c>
      <c r="E93" s="7"/>
      <c r="F93" s="7"/>
    </row>
    <row r="94" spans="1:6" ht="16.5" x14ac:dyDescent="0.3">
      <c r="A94" s="146"/>
      <c r="B94" s="11" t="s">
        <v>195</v>
      </c>
      <c r="C94" s="12" t="s">
        <v>106</v>
      </c>
      <c r="D94" s="10" t="s">
        <v>172</v>
      </c>
      <c r="E94" s="7"/>
      <c r="F94" s="7"/>
    </row>
    <row r="95" spans="1:6" ht="16.5" x14ac:dyDescent="0.3">
      <c r="A95" s="146"/>
      <c r="B95" s="9" t="s">
        <v>196</v>
      </c>
      <c r="C95" s="8" t="s">
        <v>95</v>
      </c>
      <c r="D95" s="10" t="s">
        <v>172</v>
      </c>
      <c r="E95" s="7"/>
      <c r="F95" s="7"/>
    </row>
    <row r="96" spans="1:6" ht="16.5" x14ac:dyDescent="0.3">
      <c r="A96" s="146"/>
      <c r="B96" s="11" t="s">
        <v>197</v>
      </c>
      <c r="C96" s="12" t="s">
        <v>95</v>
      </c>
      <c r="D96" s="10" t="s">
        <v>172</v>
      </c>
      <c r="E96" s="7"/>
      <c r="F96" s="7"/>
    </row>
    <row r="97" spans="1:6" ht="16.5" x14ac:dyDescent="0.3">
      <c r="A97" s="146"/>
      <c r="B97" s="9" t="s">
        <v>198</v>
      </c>
      <c r="C97" s="8" t="s">
        <v>95</v>
      </c>
      <c r="D97" s="10" t="s">
        <v>172</v>
      </c>
      <c r="E97" s="7"/>
      <c r="F97" s="7"/>
    </row>
    <row r="98" spans="1:6" ht="16.5" x14ac:dyDescent="0.3">
      <c r="A98" s="146"/>
      <c r="B98" s="11" t="s">
        <v>199</v>
      </c>
      <c r="C98" s="12" t="s">
        <v>95</v>
      </c>
      <c r="D98" s="10" t="s">
        <v>172</v>
      </c>
      <c r="E98" s="7"/>
      <c r="F98" s="7"/>
    </row>
    <row r="99" spans="1:6" ht="16.5" x14ac:dyDescent="0.3">
      <c r="A99" s="146"/>
      <c r="B99" s="9" t="s">
        <v>200</v>
      </c>
      <c r="C99" s="8" t="s">
        <v>95</v>
      </c>
      <c r="D99" s="10" t="s">
        <v>172</v>
      </c>
      <c r="E99" s="7"/>
      <c r="F99" s="7"/>
    </row>
    <row r="100" spans="1:6" ht="16.5" x14ac:dyDescent="0.3">
      <c r="A100" s="146"/>
      <c r="B100" s="11" t="s">
        <v>201</v>
      </c>
      <c r="C100" s="12" t="s">
        <v>95</v>
      </c>
      <c r="D100" s="10" t="s">
        <v>172</v>
      </c>
      <c r="E100" s="7"/>
      <c r="F100" s="7"/>
    </row>
    <row r="101" spans="1:6" ht="16.5" x14ac:dyDescent="0.3">
      <c r="A101" s="146"/>
      <c r="B101" s="9" t="s">
        <v>202</v>
      </c>
      <c r="C101" s="8" t="s">
        <v>95</v>
      </c>
      <c r="D101" s="10" t="s">
        <v>172</v>
      </c>
      <c r="E101" s="7"/>
      <c r="F101" s="7"/>
    </row>
    <row r="102" spans="1:6" ht="16.5" x14ac:dyDescent="0.45">
      <c r="A102" s="15" t="s">
        <v>93</v>
      </c>
      <c r="B102" s="16" t="s">
        <v>203</v>
      </c>
      <c r="C102" s="15" t="s">
        <v>106</v>
      </c>
      <c r="D102" s="15" t="s">
        <v>204</v>
      </c>
      <c r="E102" s="7"/>
      <c r="F102" s="7"/>
    </row>
    <row r="103" spans="1:6" ht="16.5" x14ac:dyDescent="0.45">
      <c r="A103" s="15" t="s">
        <v>99</v>
      </c>
      <c r="B103" s="16" t="s">
        <v>205</v>
      </c>
      <c r="C103" s="15" t="s">
        <v>106</v>
      </c>
      <c r="D103" s="15" t="s">
        <v>204</v>
      </c>
      <c r="E103" s="7"/>
      <c r="F103" s="7"/>
    </row>
    <row r="104" spans="1:6" ht="16.5" x14ac:dyDescent="0.45">
      <c r="A104" s="15"/>
      <c r="B104" s="16" t="s">
        <v>206</v>
      </c>
      <c r="C104" s="15" t="s">
        <v>95</v>
      </c>
      <c r="D104" s="15" t="s">
        <v>204</v>
      </c>
      <c r="E104" s="7"/>
      <c r="F104" s="7"/>
    </row>
    <row r="105" spans="1:6" ht="33" x14ac:dyDescent="0.45">
      <c r="A105" s="15" t="s">
        <v>102</v>
      </c>
      <c r="B105" s="16" t="s">
        <v>207</v>
      </c>
      <c r="C105" s="15" t="s">
        <v>106</v>
      </c>
      <c r="D105" s="15" t="s">
        <v>204</v>
      </c>
      <c r="E105" s="7"/>
      <c r="F105" s="7"/>
    </row>
    <row r="106" spans="1:6" ht="16.5" x14ac:dyDescent="0.45">
      <c r="A106" s="15"/>
      <c r="B106" s="16" t="s">
        <v>108</v>
      </c>
      <c r="C106" s="15" t="s">
        <v>106</v>
      </c>
      <c r="D106" s="15" t="s">
        <v>204</v>
      </c>
      <c r="E106" s="7"/>
      <c r="F106" s="7"/>
    </row>
    <row r="107" spans="1:6" ht="16.5" x14ac:dyDescent="0.45">
      <c r="A107" s="15"/>
      <c r="B107" s="16" t="s">
        <v>208</v>
      </c>
      <c r="C107" s="15" t="s">
        <v>95</v>
      </c>
      <c r="D107" s="15" t="s">
        <v>204</v>
      </c>
      <c r="E107" s="7"/>
      <c r="F107" s="7"/>
    </row>
    <row r="108" spans="1:6" ht="16.5" x14ac:dyDescent="0.45">
      <c r="A108" s="15"/>
      <c r="B108" s="16" t="s">
        <v>209</v>
      </c>
      <c r="C108" s="15" t="s">
        <v>95</v>
      </c>
      <c r="D108" s="15" t="s">
        <v>204</v>
      </c>
      <c r="E108" s="7"/>
      <c r="F108" s="7"/>
    </row>
    <row r="109" spans="1:6" ht="33" x14ac:dyDescent="0.45">
      <c r="A109" s="15"/>
      <c r="B109" s="16" t="s">
        <v>210</v>
      </c>
      <c r="C109" s="15" t="s">
        <v>95</v>
      </c>
      <c r="D109" s="15" t="s">
        <v>204</v>
      </c>
      <c r="E109" s="7"/>
      <c r="F109" s="7"/>
    </row>
    <row r="110" spans="1:6" ht="16.5" x14ac:dyDescent="0.45">
      <c r="A110" s="15"/>
      <c r="B110" s="16" t="s">
        <v>211</v>
      </c>
      <c r="C110" s="15" t="s">
        <v>95</v>
      </c>
      <c r="D110" s="15" t="s">
        <v>204</v>
      </c>
      <c r="E110" s="7"/>
      <c r="F110" s="7"/>
    </row>
    <row r="111" spans="1:6" ht="16.5" x14ac:dyDescent="0.45">
      <c r="A111" s="15"/>
      <c r="B111" s="16" t="s">
        <v>212</v>
      </c>
      <c r="C111" s="15" t="s">
        <v>95</v>
      </c>
      <c r="D111" s="15" t="s">
        <v>204</v>
      </c>
      <c r="E111" s="7"/>
      <c r="F111" s="7"/>
    </row>
    <row r="112" spans="1:6" ht="16.5" x14ac:dyDescent="0.45">
      <c r="A112" s="15" t="s">
        <v>116</v>
      </c>
      <c r="B112" s="16" t="s">
        <v>213</v>
      </c>
      <c r="C112" s="15" t="s">
        <v>104</v>
      </c>
      <c r="D112" s="15" t="s">
        <v>204</v>
      </c>
      <c r="E112" s="7"/>
      <c r="F112" s="7"/>
    </row>
    <row r="113" spans="1:6" ht="16.5" x14ac:dyDescent="0.45">
      <c r="A113" s="15"/>
      <c r="B113" s="16" t="s">
        <v>214</v>
      </c>
      <c r="C113" s="15" t="s">
        <v>104</v>
      </c>
      <c r="D113" s="15" t="s">
        <v>204</v>
      </c>
      <c r="E113" s="7"/>
      <c r="F113" s="7"/>
    </row>
    <row r="114" spans="1:6" ht="33" x14ac:dyDescent="0.45">
      <c r="A114" s="15"/>
      <c r="B114" s="16" t="s">
        <v>215</v>
      </c>
      <c r="C114" s="15" t="s">
        <v>106</v>
      </c>
      <c r="D114" s="15" t="s">
        <v>204</v>
      </c>
      <c r="E114" s="7"/>
      <c r="F114" s="7"/>
    </row>
    <row r="115" spans="1:6" ht="33" x14ac:dyDescent="0.45">
      <c r="A115" s="15" t="s">
        <v>122</v>
      </c>
      <c r="B115" s="16" t="s">
        <v>216</v>
      </c>
      <c r="C115" s="15" t="s">
        <v>95</v>
      </c>
      <c r="D115" s="15" t="s">
        <v>204</v>
      </c>
      <c r="E115" s="7"/>
      <c r="F115" s="7"/>
    </row>
    <row r="116" spans="1:6" ht="16.5" x14ac:dyDescent="0.45">
      <c r="A116" s="15" t="s">
        <v>125</v>
      </c>
      <c r="B116" s="16" t="s">
        <v>217</v>
      </c>
      <c r="C116" s="15" t="s">
        <v>104</v>
      </c>
      <c r="D116" s="15" t="s">
        <v>204</v>
      </c>
      <c r="E116" s="7"/>
      <c r="F116" s="7"/>
    </row>
    <row r="117" spans="1:6" ht="33" x14ac:dyDescent="0.45">
      <c r="A117" s="15"/>
      <c r="B117" s="16" t="s">
        <v>218</v>
      </c>
      <c r="C117" s="15" t="s">
        <v>106</v>
      </c>
      <c r="D117" s="15" t="s">
        <v>204</v>
      </c>
      <c r="E117" s="7"/>
      <c r="F117" s="7"/>
    </row>
    <row r="118" spans="1:6" ht="16.5" x14ac:dyDescent="0.45">
      <c r="A118" s="15"/>
      <c r="B118" s="16" t="s">
        <v>219</v>
      </c>
      <c r="C118" s="15" t="s">
        <v>95</v>
      </c>
      <c r="D118" s="15" t="s">
        <v>204</v>
      </c>
      <c r="E118" s="7"/>
      <c r="F118" s="7"/>
    </row>
    <row r="119" spans="1:6" ht="16.5" x14ac:dyDescent="0.45">
      <c r="A119" s="15" t="s">
        <v>220</v>
      </c>
      <c r="B119" s="16" t="s">
        <v>221</v>
      </c>
      <c r="C119" s="15" t="s">
        <v>95</v>
      </c>
      <c r="D119" s="15" t="s">
        <v>204</v>
      </c>
      <c r="E119" s="7"/>
      <c r="F119" s="7"/>
    </row>
    <row r="120" spans="1:6" ht="16.5" x14ac:dyDescent="0.45">
      <c r="A120" s="15" t="s">
        <v>127</v>
      </c>
      <c r="B120" s="16" t="s">
        <v>222</v>
      </c>
      <c r="C120" s="15" t="s">
        <v>95</v>
      </c>
      <c r="D120" s="15" t="s">
        <v>204</v>
      </c>
      <c r="E120" s="7"/>
      <c r="F120" s="7"/>
    </row>
    <row r="121" spans="1:6" ht="16.5" x14ac:dyDescent="0.45">
      <c r="A121" s="15" t="s">
        <v>142</v>
      </c>
      <c r="B121" s="16" t="s">
        <v>223</v>
      </c>
      <c r="C121" s="15" t="s">
        <v>104</v>
      </c>
      <c r="D121" s="15" t="s">
        <v>204</v>
      </c>
      <c r="E121" s="7"/>
      <c r="F121" s="7"/>
    </row>
    <row r="122" spans="1:6" ht="16.5" x14ac:dyDescent="0.45">
      <c r="A122" s="15"/>
      <c r="B122" s="16" t="s">
        <v>224</v>
      </c>
      <c r="C122" s="15" t="s">
        <v>104</v>
      </c>
      <c r="D122" s="15" t="s">
        <v>204</v>
      </c>
      <c r="E122" s="7"/>
      <c r="F122" s="7"/>
    </row>
    <row r="123" spans="1:6" ht="16.5" x14ac:dyDescent="0.45">
      <c r="A123" s="15"/>
      <c r="B123" s="16" t="s">
        <v>225</v>
      </c>
      <c r="C123" s="15" t="s">
        <v>104</v>
      </c>
      <c r="D123" s="15" t="s">
        <v>204</v>
      </c>
      <c r="E123" s="7"/>
      <c r="F123" s="7"/>
    </row>
    <row r="124" spans="1:6" ht="16.5" x14ac:dyDescent="0.45">
      <c r="A124" s="15"/>
      <c r="B124" s="16" t="s">
        <v>226</v>
      </c>
      <c r="C124" s="15" t="s">
        <v>106</v>
      </c>
      <c r="D124" s="15" t="s">
        <v>204</v>
      </c>
      <c r="E124" s="7"/>
      <c r="F124" s="7"/>
    </row>
    <row r="125" spans="1:6" ht="16.5" x14ac:dyDescent="0.45">
      <c r="A125" s="15"/>
      <c r="B125" s="16" t="s">
        <v>227</v>
      </c>
      <c r="C125" s="15" t="s">
        <v>106</v>
      </c>
      <c r="D125" s="15" t="s">
        <v>204</v>
      </c>
      <c r="E125" s="7"/>
      <c r="F125" s="7"/>
    </row>
    <row r="126" spans="1:6" ht="33" x14ac:dyDescent="0.45">
      <c r="A126" s="15"/>
      <c r="B126" s="16" t="s">
        <v>228</v>
      </c>
      <c r="C126" s="15" t="s">
        <v>106</v>
      </c>
      <c r="D126" s="15" t="s">
        <v>204</v>
      </c>
      <c r="E126" s="7"/>
      <c r="F126" s="7"/>
    </row>
    <row r="127" spans="1:6" ht="16.5" x14ac:dyDescent="0.45">
      <c r="A127" s="15"/>
      <c r="B127" s="16" t="s">
        <v>229</v>
      </c>
      <c r="C127" s="15" t="s">
        <v>106</v>
      </c>
      <c r="D127" s="15" t="s">
        <v>204</v>
      </c>
      <c r="E127" s="7"/>
      <c r="F127" s="7"/>
    </row>
    <row r="128" spans="1:6" ht="16.5" x14ac:dyDescent="0.45">
      <c r="A128" s="15"/>
      <c r="B128" s="16" t="s">
        <v>230</v>
      </c>
      <c r="C128" s="15" t="s">
        <v>106</v>
      </c>
      <c r="D128" s="15" t="s">
        <v>204</v>
      </c>
      <c r="E128" s="7"/>
      <c r="F128" s="7"/>
    </row>
    <row r="129" spans="1:6" ht="16.5" x14ac:dyDescent="0.45">
      <c r="A129" s="15"/>
      <c r="B129" s="16" t="s">
        <v>231</v>
      </c>
      <c r="C129" s="15" t="s">
        <v>95</v>
      </c>
      <c r="D129" s="15" t="s">
        <v>204</v>
      </c>
      <c r="E129" s="7"/>
      <c r="F129" s="7"/>
    </row>
    <row r="130" spans="1:6" ht="16.5" x14ac:dyDescent="0.3">
      <c r="A130" s="17"/>
      <c r="B130" s="16"/>
      <c r="C130" s="10"/>
      <c r="D130" s="10"/>
      <c r="E130" s="7"/>
      <c r="F130" s="17"/>
    </row>
    <row r="131" spans="1:6" ht="33" x14ac:dyDescent="0.3">
      <c r="A131" s="17"/>
      <c r="B131" s="16" t="s">
        <v>232</v>
      </c>
      <c r="C131" s="23" t="s">
        <v>233</v>
      </c>
      <c r="D131" s="10" t="s">
        <v>234</v>
      </c>
      <c r="E131" s="26" t="s">
        <v>235</v>
      </c>
      <c r="F131" s="7"/>
    </row>
    <row r="132" spans="1:6" ht="33" x14ac:dyDescent="0.3">
      <c r="A132" s="17"/>
      <c r="B132" s="16" t="s">
        <v>236</v>
      </c>
      <c r="C132" s="23" t="s">
        <v>233</v>
      </c>
      <c r="D132" s="10" t="s">
        <v>234</v>
      </c>
      <c r="E132" s="26" t="s">
        <v>237</v>
      </c>
      <c r="F132" s="7"/>
    </row>
    <row r="133" spans="1:6" ht="33" x14ac:dyDescent="0.3">
      <c r="A133" s="17"/>
      <c r="B133" s="16" t="s">
        <v>238</v>
      </c>
      <c r="C133" s="23" t="s">
        <v>239</v>
      </c>
      <c r="D133" s="10" t="s">
        <v>234</v>
      </c>
      <c r="E133" s="26" t="s">
        <v>240</v>
      </c>
      <c r="F133" s="7"/>
    </row>
    <row r="134" spans="1:6" ht="33" x14ac:dyDescent="0.3">
      <c r="A134" s="17"/>
      <c r="B134" s="16" t="s">
        <v>241</v>
      </c>
      <c r="C134" s="23" t="s">
        <v>233</v>
      </c>
      <c r="D134" s="10" t="s">
        <v>234</v>
      </c>
      <c r="E134" s="26" t="s">
        <v>242</v>
      </c>
      <c r="F134" s="7"/>
    </row>
    <row r="135" spans="1:6" ht="33" x14ac:dyDescent="0.3">
      <c r="A135" s="17"/>
      <c r="B135" s="16" t="s">
        <v>243</v>
      </c>
      <c r="C135" s="23" t="s">
        <v>233</v>
      </c>
      <c r="D135" s="10" t="s">
        <v>234</v>
      </c>
      <c r="E135" s="26" t="s">
        <v>244</v>
      </c>
      <c r="F135" s="7"/>
    </row>
    <row r="136" spans="1:6" ht="33" x14ac:dyDescent="0.3">
      <c r="A136" s="17"/>
      <c r="B136" s="16" t="s">
        <v>245</v>
      </c>
      <c r="C136" s="23" t="s">
        <v>233</v>
      </c>
      <c r="D136" s="10" t="s">
        <v>234</v>
      </c>
      <c r="E136" s="26" t="s">
        <v>246</v>
      </c>
      <c r="F136" s="7"/>
    </row>
    <row r="137" spans="1:6" ht="33" x14ac:dyDescent="0.3">
      <c r="A137" s="17"/>
      <c r="B137" s="16" t="s">
        <v>247</v>
      </c>
      <c r="C137" s="23" t="s">
        <v>233</v>
      </c>
      <c r="D137" s="10" t="s">
        <v>234</v>
      </c>
      <c r="E137" s="26" t="s">
        <v>248</v>
      </c>
      <c r="F137" s="7"/>
    </row>
    <row r="138" spans="1:6" ht="33" x14ac:dyDescent="0.3">
      <c r="A138" s="17"/>
      <c r="B138" s="16" t="s">
        <v>249</v>
      </c>
      <c r="C138" s="23" t="s">
        <v>250</v>
      </c>
      <c r="D138" s="10" t="s">
        <v>234</v>
      </c>
      <c r="E138" s="26" t="s">
        <v>251</v>
      </c>
      <c r="F138" s="7"/>
    </row>
    <row r="139" spans="1:6" ht="33" x14ac:dyDescent="0.3">
      <c r="A139" s="17"/>
      <c r="B139" s="16" t="s">
        <v>252</v>
      </c>
      <c r="C139" s="23" t="s">
        <v>250</v>
      </c>
      <c r="D139" s="10" t="s">
        <v>234</v>
      </c>
      <c r="E139" s="26" t="s">
        <v>253</v>
      </c>
      <c r="F139" s="7"/>
    </row>
    <row r="140" spans="1:6" ht="33" x14ac:dyDescent="0.3">
      <c r="A140" s="17"/>
      <c r="B140" s="16" t="s">
        <v>254</v>
      </c>
      <c r="C140" s="23" t="s">
        <v>250</v>
      </c>
      <c r="D140" s="10" t="s">
        <v>234</v>
      </c>
      <c r="E140" s="26" t="s">
        <v>255</v>
      </c>
      <c r="F140" s="7"/>
    </row>
    <row r="141" spans="1:6" ht="33" x14ac:dyDescent="0.3">
      <c r="A141" s="17"/>
      <c r="B141" s="16" t="s">
        <v>225</v>
      </c>
      <c r="C141" s="23" t="s">
        <v>250</v>
      </c>
      <c r="D141" s="10" t="s">
        <v>234</v>
      </c>
      <c r="E141" s="26" t="s">
        <v>256</v>
      </c>
      <c r="F141" s="7"/>
    </row>
    <row r="142" spans="1:6" ht="33" x14ac:dyDescent="0.3">
      <c r="A142" s="17"/>
      <c r="B142" s="16" t="s">
        <v>257</v>
      </c>
      <c r="C142" s="23" t="s">
        <v>258</v>
      </c>
      <c r="D142" s="10" t="s">
        <v>234</v>
      </c>
      <c r="E142" s="26" t="s">
        <v>259</v>
      </c>
      <c r="F142" s="7"/>
    </row>
    <row r="143" spans="1:6" ht="33" x14ac:dyDescent="0.3">
      <c r="A143" s="17"/>
      <c r="B143" s="16" t="s">
        <v>228</v>
      </c>
      <c r="C143" s="23" t="s">
        <v>258</v>
      </c>
      <c r="D143" s="10" t="s">
        <v>234</v>
      </c>
      <c r="E143" s="26" t="s">
        <v>260</v>
      </c>
      <c r="F143" s="7"/>
    </row>
    <row r="144" spans="1:6" ht="33" x14ac:dyDescent="0.3">
      <c r="A144" s="17"/>
      <c r="B144" s="16" t="s">
        <v>261</v>
      </c>
      <c r="C144" s="23" t="s">
        <v>258</v>
      </c>
      <c r="D144" s="10" t="s">
        <v>234</v>
      </c>
      <c r="E144" s="26" t="s">
        <v>262</v>
      </c>
      <c r="F144" s="7"/>
    </row>
    <row r="145" spans="1:6" ht="33" x14ac:dyDescent="0.3">
      <c r="A145" s="17"/>
      <c r="B145" s="16" t="s">
        <v>263</v>
      </c>
      <c r="C145" s="23" t="s">
        <v>258</v>
      </c>
      <c r="D145" s="10" t="s">
        <v>234</v>
      </c>
      <c r="E145" s="26" t="s">
        <v>264</v>
      </c>
      <c r="F145" s="7"/>
    </row>
    <row r="146" spans="1:6" ht="33" x14ac:dyDescent="0.3">
      <c r="A146" s="17"/>
      <c r="B146" s="16" t="s">
        <v>265</v>
      </c>
      <c r="C146" s="23" t="s">
        <v>258</v>
      </c>
      <c r="D146" s="10" t="s">
        <v>234</v>
      </c>
      <c r="E146" s="26" t="s">
        <v>266</v>
      </c>
      <c r="F146" s="7"/>
    </row>
    <row r="147" spans="1:6" ht="33" x14ac:dyDescent="0.3">
      <c r="A147" s="17"/>
      <c r="B147" s="16" t="s">
        <v>267</v>
      </c>
      <c r="C147" s="23" t="s">
        <v>258</v>
      </c>
      <c r="D147" s="10" t="s">
        <v>234</v>
      </c>
      <c r="E147" s="26" t="s">
        <v>268</v>
      </c>
      <c r="F147" s="7"/>
    </row>
    <row r="148" spans="1:6" ht="33" x14ac:dyDescent="0.3">
      <c r="A148" s="17"/>
      <c r="B148" s="16" t="s">
        <v>269</v>
      </c>
      <c r="C148" s="23" t="s">
        <v>258</v>
      </c>
      <c r="D148" s="10" t="s">
        <v>234</v>
      </c>
      <c r="E148" s="26" t="s">
        <v>270</v>
      </c>
      <c r="F148" s="7"/>
    </row>
    <row r="149" spans="1:6" ht="33" x14ac:dyDescent="0.3">
      <c r="A149" s="17"/>
      <c r="B149" s="16" t="s">
        <v>271</v>
      </c>
      <c r="C149" s="23" t="s">
        <v>272</v>
      </c>
      <c r="D149" s="10" t="s">
        <v>234</v>
      </c>
      <c r="E149" s="26" t="s">
        <v>273</v>
      </c>
      <c r="F149" s="7"/>
    </row>
    <row r="150" spans="1:6" ht="33" x14ac:dyDescent="0.3">
      <c r="A150" s="17"/>
      <c r="B150" s="16" t="s">
        <v>274</v>
      </c>
      <c r="C150" s="23" t="s">
        <v>272</v>
      </c>
      <c r="D150" s="10" t="s">
        <v>234</v>
      </c>
      <c r="E150" s="26" t="s">
        <v>275</v>
      </c>
      <c r="F150" s="7"/>
    </row>
    <row r="151" spans="1:6" ht="33" x14ac:dyDescent="0.3">
      <c r="A151" s="17"/>
      <c r="B151" s="16" t="s">
        <v>276</v>
      </c>
      <c r="C151" s="23" t="s">
        <v>272</v>
      </c>
      <c r="D151" s="10" t="s">
        <v>234</v>
      </c>
      <c r="E151" s="26" t="s">
        <v>277</v>
      </c>
      <c r="F151" s="7"/>
    </row>
    <row r="152" spans="1:6" ht="33" x14ac:dyDescent="0.3">
      <c r="A152" s="17"/>
      <c r="B152" s="16" t="s">
        <v>278</v>
      </c>
      <c r="C152" s="23" t="s">
        <v>272</v>
      </c>
      <c r="D152" s="10" t="s">
        <v>234</v>
      </c>
      <c r="E152" s="26" t="s">
        <v>279</v>
      </c>
      <c r="F152" s="7"/>
    </row>
    <row r="153" spans="1:6" ht="33" x14ac:dyDescent="0.3">
      <c r="A153" s="17"/>
      <c r="B153" s="16" t="s">
        <v>280</v>
      </c>
      <c r="C153" s="23" t="s">
        <v>272</v>
      </c>
      <c r="D153" s="10" t="s">
        <v>234</v>
      </c>
      <c r="E153" s="26" t="s">
        <v>281</v>
      </c>
      <c r="F153" s="7"/>
    </row>
    <row r="154" spans="1:6" ht="33" x14ac:dyDescent="0.3">
      <c r="A154" s="17"/>
      <c r="B154" s="16" t="s">
        <v>282</v>
      </c>
      <c r="C154" s="23" t="s">
        <v>272</v>
      </c>
      <c r="D154" s="10" t="s">
        <v>234</v>
      </c>
      <c r="E154" s="26" t="s">
        <v>283</v>
      </c>
      <c r="F154" s="7"/>
    </row>
    <row r="155" spans="1:6" ht="33" x14ac:dyDescent="0.3">
      <c r="A155" s="17"/>
      <c r="B155" s="18" t="s">
        <v>284</v>
      </c>
      <c r="C155" s="24" t="s">
        <v>250</v>
      </c>
      <c r="D155" s="10" t="s">
        <v>285</v>
      </c>
      <c r="E155" s="27" t="s">
        <v>286</v>
      </c>
      <c r="F155" s="7"/>
    </row>
    <row r="156" spans="1:6" ht="33" x14ac:dyDescent="0.3">
      <c r="A156" s="17"/>
      <c r="B156" s="18" t="s">
        <v>287</v>
      </c>
      <c r="C156" s="24" t="s">
        <v>250</v>
      </c>
      <c r="D156" s="10" t="s">
        <v>285</v>
      </c>
      <c r="E156" s="27" t="s">
        <v>288</v>
      </c>
      <c r="F156" s="7"/>
    </row>
    <row r="157" spans="1:6" ht="33" x14ac:dyDescent="0.3">
      <c r="A157" s="17"/>
      <c r="B157" s="18" t="s">
        <v>289</v>
      </c>
      <c r="C157" s="24" t="s">
        <v>250</v>
      </c>
      <c r="D157" s="10" t="s">
        <v>285</v>
      </c>
      <c r="E157" s="27" t="s">
        <v>290</v>
      </c>
      <c r="F157" s="7"/>
    </row>
    <row r="158" spans="1:6" ht="33" x14ac:dyDescent="0.3">
      <c r="A158" s="17"/>
      <c r="B158" s="18" t="s">
        <v>291</v>
      </c>
      <c r="C158" s="24" t="s">
        <v>250</v>
      </c>
      <c r="D158" s="10" t="s">
        <v>285</v>
      </c>
      <c r="E158" s="27" t="s">
        <v>292</v>
      </c>
      <c r="F158" s="7"/>
    </row>
    <row r="159" spans="1:6" ht="33" x14ac:dyDescent="0.3">
      <c r="A159" s="17"/>
      <c r="B159" s="18" t="s">
        <v>293</v>
      </c>
      <c r="C159" s="24" t="s">
        <v>250</v>
      </c>
      <c r="D159" s="10" t="s">
        <v>285</v>
      </c>
      <c r="E159" s="27" t="s">
        <v>294</v>
      </c>
      <c r="F159" s="7"/>
    </row>
    <row r="160" spans="1:6" ht="17" thickBot="1" x14ac:dyDescent="0.35">
      <c r="A160" s="19">
        <v>1</v>
      </c>
      <c r="B160" s="20" t="s">
        <v>295</v>
      </c>
      <c r="C160" s="25" t="s">
        <v>38</v>
      </c>
      <c r="D160" s="28" t="s">
        <v>296</v>
      </c>
      <c r="E160" s="21" t="s">
        <v>297</v>
      </c>
      <c r="F160" s="22" t="s">
        <v>298</v>
      </c>
    </row>
    <row r="161" spans="1:6" ht="17" thickBot="1" x14ac:dyDescent="0.35">
      <c r="A161" s="19">
        <v>2</v>
      </c>
      <c r="B161" s="20" t="s">
        <v>299</v>
      </c>
      <c r="C161" s="25" t="s">
        <v>38</v>
      </c>
      <c r="D161" s="28" t="s">
        <v>300</v>
      </c>
      <c r="E161" s="21" t="s">
        <v>301</v>
      </c>
      <c r="F161" s="22" t="s">
        <v>298</v>
      </c>
    </row>
    <row r="162" spans="1:6" ht="17" thickBot="1" x14ac:dyDescent="0.35">
      <c r="A162" s="19">
        <v>3</v>
      </c>
      <c r="B162" s="20" t="s">
        <v>302</v>
      </c>
      <c r="C162" s="25" t="s">
        <v>38</v>
      </c>
      <c r="D162" s="28" t="s">
        <v>303</v>
      </c>
      <c r="E162" s="21" t="s">
        <v>301</v>
      </c>
      <c r="F162" s="22" t="s">
        <v>298</v>
      </c>
    </row>
    <row r="163" spans="1:6" ht="17" thickBot="1" x14ac:dyDescent="0.35">
      <c r="A163" s="19">
        <v>4</v>
      </c>
      <c r="B163" s="20" t="s">
        <v>111</v>
      </c>
      <c r="C163" s="25" t="s">
        <v>38</v>
      </c>
      <c r="D163" s="28" t="s">
        <v>304</v>
      </c>
      <c r="E163" s="21" t="s">
        <v>305</v>
      </c>
      <c r="F163" s="22" t="s">
        <v>298</v>
      </c>
    </row>
    <row r="164" spans="1:6" ht="17" thickBot="1" x14ac:dyDescent="0.35">
      <c r="A164" s="19">
        <v>5</v>
      </c>
      <c r="B164" s="20" t="s">
        <v>171</v>
      </c>
      <c r="C164" s="25" t="s">
        <v>38</v>
      </c>
      <c r="D164" s="28" t="s">
        <v>306</v>
      </c>
      <c r="E164" s="21" t="s">
        <v>301</v>
      </c>
      <c r="F164" s="22" t="s">
        <v>298</v>
      </c>
    </row>
    <row r="165" spans="1:6" ht="17" thickBot="1" x14ac:dyDescent="0.35">
      <c r="A165" s="19">
        <v>6</v>
      </c>
      <c r="B165" s="20" t="s">
        <v>126</v>
      </c>
      <c r="C165" s="25" t="s">
        <v>38</v>
      </c>
      <c r="D165" s="28" t="s">
        <v>307</v>
      </c>
      <c r="E165" s="21" t="s">
        <v>297</v>
      </c>
      <c r="F165" s="22" t="s">
        <v>298</v>
      </c>
    </row>
    <row r="166" spans="1:6" ht="17" thickBot="1" x14ac:dyDescent="0.35">
      <c r="A166" s="19">
        <v>7</v>
      </c>
      <c r="B166" s="20" t="s">
        <v>308</v>
      </c>
      <c r="C166" s="25" t="s">
        <v>38</v>
      </c>
      <c r="D166" s="28" t="s">
        <v>309</v>
      </c>
      <c r="E166" s="21" t="s">
        <v>310</v>
      </c>
      <c r="F166" s="22" t="s">
        <v>298</v>
      </c>
    </row>
    <row r="167" spans="1:6" ht="33.5" thickBot="1" x14ac:dyDescent="0.35">
      <c r="A167" s="19">
        <v>8</v>
      </c>
      <c r="B167" s="20" t="s">
        <v>311</v>
      </c>
      <c r="C167" s="25" t="s">
        <v>38</v>
      </c>
      <c r="D167" s="28" t="s">
        <v>312</v>
      </c>
      <c r="E167" s="21" t="s">
        <v>313</v>
      </c>
      <c r="F167" s="22" t="s">
        <v>298</v>
      </c>
    </row>
    <row r="168" spans="1:6" ht="17" thickBot="1" x14ac:dyDescent="0.35">
      <c r="A168" s="19">
        <v>9</v>
      </c>
      <c r="B168" s="20" t="s">
        <v>314</v>
      </c>
      <c r="C168" s="25" t="s">
        <v>38</v>
      </c>
      <c r="D168" s="28" t="s">
        <v>315</v>
      </c>
      <c r="E168" s="21" t="s">
        <v>301</v>
      </c>
      <c r="F168" s="22" t="s">
        <v>298</v>
      </c>
    </row>
    <row r="169" spans="1:6" ht="17" thickBot="1" x14ac:dyDescent="0.35">
      <c r="A169" s="19">
        <v>10</v>
      </c>
      <c r="B169" s="20" t="s">
        <v>316</v>
      </c>
      <c r="C169" s="25" t="s">
        <v>38</v>
      </c>
      <c r="D169" s="28" t="s">
        <v>317</v>
      </c>
      <c r="E169" s="21" t="s">
        <v>297</v>
      </c>
      <c r="F169" s="22" t="s">
        <v>298</v>
      </c>
    </row>
    <row r="170" spans="1:6" ht="17" thickBot="1" x14ac:dyDescent="0.35">
      <c r="A170" s="19">
        <v>11</v>
      </c>
      <c r="B170" s="20" t="s">
        <v>318</v>
      </c>
      <c r="C170" s="25" t="s">
        <v>38</v>
      </c>
      <c r="D170" s="28" t="s">
        <v>319</v>
      </c>
      <c r="E170" s="21" t="s">
        <v>301</v>
      </c>
      <c r="F170" s="22" t="s">
        <v>298</v>
      </c>
    </row>
    <row r="171" spans="1:6" ht="33.5" thickBot="1" x14ac:dyDescent="0.35">
      <c r="A171" s="19">
        <v>12</v>
      </c>
      <c r="B171" s="20" t="s">
        <v>320</v>
      </c>
      <c r="C171" s="25" t="s">
        <v>38</v>
      </c>
      <c r="D171" s="28" t="s">
        <v>321</v>
      </c>
      <c r="E171" s="21" t="s">
        <v>301</v>
      </c>
      <c r="F171" s="22" t="s">
        <v>298</v>
      </c>
    </row>
    <row r="172" spans="1:6" ht="17" thickBot="1" x14ac:dyDescent="0.35">
      <c r="A172" s="19">
        <v>13</v>
      </c>
      <c r="B172" s="20" t="s">
        <v>322</v>
      </c>
      <c r="C172" s="25" t="s">
        <v>38</v>
      </c>
      <c r="D172" s="28" t="s">
        <v>323</v>
      </c>
      <c r="E172" s="21" t="s">
        <v>324</v>
      </c>
      <c r="F172" s="22" t="s">
        <v>298</v>
      </c>
    </row>
    <row r="173" spans="1:6" ht="17" thickBot="1" x14ac:dyDescent="0.35">
      <c r="A173" s="19">
        <v>14</v>
      </c>
      <c r="B173" s="20" t="s">
        <v>325</v>
      </c>
      <c r="C173" s="25" t="s">
        <v>38</v>
      </c>
      <c r="D173" s="28" t="s">
        <v>326</v>
      </c>
      <c r="E173" s="21" t="s">
        <v>297</v>
      </c>
      <c r="F173" s="22" t="s">
        <v>298</v>
      </c>
    </row>
    <row r="174" spans="1:6" ht="17" thickBot="1" x14ac:dyDescent="0.35">
      <c r="A174" s="19">
        <v>15</v>
      </c>
      <c r="B174" s="20" t="s">
        <v>327</v>
      </c>
      <c r="C174" s="25" t="s">
        <v>38</v>
      </c>
      <c r="D174" s="28" t="s">
        <v>328</v>
      </c>
      <c r="E174" s="21" t="s">
        <v>301</v>
      </c>
      <c r="F174" s="22" t="s">
        <v>298</v>
      </c>
    </row>
    <row r="175" spans="1:6" ht="17" thickBot="1" x14ac:dyDescent="0.35">
      <c r="A175" s="19">
        <v>16</v>
      </c>
      <c r="B175" s="20" t="s">
        <v>329</v>
      </c>
      <c r="C175" s="25" t="s">
        <v>38</v>
      </c>
      <c r="D175" s="28" t="s">
        <v>330</v>
      </c>
      <c r="E175" s="21" t="s">
        <v>297</v>
      </c>
      <c r="F175" s="22" t="s">
        <v>298</v>
      </c>
    </row>
    <row r="176" spans="1:6" ht="17" thickBot="1" x14ac:dyDescent="0.35">
      <c r="A176" s="19">
        <v>17</v>
      </c>
      <c r="B176" s="20" t="s">
        <v>331</v>
      </c>
      <c r="C176" s="25" t="s">
        <v>38</v>
      </c>
      <c r="D176" s="28" t="s">
        <v>332</v>
      </c>
      <c r="E176" s="21" t="s">
        <v>333</v>
      </c>
      <c r="F176" s="22" t="s">
        <v>298</v>
      </c>
    </row>
    <row r="177" spans="1:6" ht="33.5" thickBot="1" x14ac:dyDescent="0.35">
      <c r="A177" s="19">
        <v>18</v>
      </c>
      <c r="B177" s="20" t="s">
        <v>334</v>
      </c>
      <c r="C177" s="25" t="s">
        <v>38</v>
      </c>
      <c r="D177" s="28" t="s">
        <v>335</v>
      </c>
      <c r="E177" s="21" t="s">
        <v>336</v>
      </c>
      <c r="F177" s="22" t="s">
        <v>298</v>
      </c>
    </row>
    <row r="178" spans="1:6" ht="33.5" thickBot="1" x14ac:dyDescent="0.35">
      <c r="A178" s="19">
        <v>19</v>
      </c>
      <c r="B178" s="20" t="s">
        <v>337</v>
      </c>
      <c r="C178" s="25" t="s">
        <v>38</v>
      </c>
      <c r="D178" s="28" t="s">
        <v>338</v>
      </c>
      <c r="E178" s="21" t="s">
        <v>339</v>
      </c>
      <c r="F178" s="22" t="s">
        <v>298</v>
      </c>
    </row>
    <row r="179" spans="1:6" ht="17" thickBot="1" x14ac:dyDescent="0.35">
      <c r="A179" s="19">
        <v>20</v>
      </c>
      <c r="B179" s="20" t="s">
        <v>123</v>
      </c>
      <c r="C179" s="25" t="s">
        <v>38</v>
      </c>
      <c r="D179" s="28" t="s">
        <v>340</v>
      </c>
      <c r="E179" s="21" t="s">
        <v>305</v>
      </c>
      <c r="F179" s="22" t="s">
        <v>298</v>
      </c>
    </row>
    <row r="180" spans="1:6" ht="17" thickBot="1" x14ac:dyDescent="0.35">
      <c r="A180" s="19">
        <v>21</v>
      </c>
      <c r="B180" s="20" t="s">
        <v>170</v>
      </c>
      <c r="C180" s="25" t="s">
        <v>38</v>
      </c>
      <c r="D180" s="28" t="s">
        <v>341</v>
      </c>
      <c r="E180" s="21" t="s">
        <v>305</v>
      </c>
      <c r="F180" s="22" t="s">
        <v>298</v>
      </c>
    </row>
    <row r="181" spans="1:6" ht="17" thickBot="1" x14ac:dyDescent="0.35">
      <c r="A181" s="19">
        <v>22</v>
      </c>
      <c r="B181" s="20" t="s">
        <v>342</v>
      </c>
      <c r="C181" s="25" t="s">
        <v>21</v>
      </c>
      <c r="D181" s="28" t="s">
        <v>343</v>
      </c>
      <c r="E181" s="21" t="s">
        <v>305</v>
      </c>
      <c r="F181" s="22" t="s">
        <v>298</v>
      </c>
    </row>
    <row r="182" spans="1:6" ht="17" thickBot="1" x14ac:dyDescent="0.35">
      <c r="A182" s="19">
        <v>23</v>
      </c>
      <c r="B182" s="20" t="s">
        <v>344</v>
      </c>
      <c r="C182" s="25" t="s">
        <v>21</v>
      </c>
      <c r="D182" s="28" t="s">
        <v>345</v>
      </c>
      <c r="E182" s="21" t="s">
        <v>313</v>
      </c>
      <c r="F182" s="22" t="s">
        <v>298</v>
      </c>
    </row>
    <row r="183" spans="1:6" ht="17" thickBot="1" x14ac:dyDescent="0.35">
      <c r="A183" s="19">
        <v>24</v>
      </c>
      <c r="B183" s="20" t="s">
        <v>346</v>
      </c>
      <c r="C183" s="25" t="s">
        <v>21</v>
      </c>
      <c r="D183" s="28" t="s">
        <v>347</v>
      </c>
      <c r="E183" s="21" t="s">
        <v>297</v>
      </c>
      <c r="F183" s="22" t="s">
        <v>298</v>
      </c>
    </row>
    <row r="184" spans="1:6" ht="17" thickBot="1" x14ac:dyDescent="0.35">
      <c r="A184" s="19">
        <v>25</v>
      </c>
      <c r="B184" s="20" t="s">
        <v>348</v>
      </c>
      <c r="C184" s="25" t="s">
        <v>21</v>
      </c>
      <c r="D184" s="28" t="s">
        <v>349</v>
      </c>
      <c r="E184" s="21" t="s">
        <v>301</v>
      </c>
      <c r="F184" s="22" t="s">
        <v>298</v>
      </c>
    </row>
    <row r="185" spans="1:6" ht="17" thickBot="1" x14ac:dyDescent="0.35">
      <c r="A185" s="19">
        <v>26</v>
      </c>
      <c r="B185" s="20" t="s">
        <v>350</v>
      </c>
      <c r="C185" s="25" t="s">
        <v>21</v>
      </c>
      <c r="D185" s="28" t="s">
        <v>351</v>
      </c>
      <c r="E185" s="21" t="s">
        <v>297</v>
      </c>
      <c r="F185" s="22" t="s">
        <v>298</v>
      </c>
    </row>
    <row r="186" spans="1:6" ht="17" thickBot="1" x14ac:dyDescent="0.35">
      <c r="A186" s="19">
        <v>27</v>
      </c>
      <c r="B186" s="20" t="s">
        <v>352</v>
      </c>
      <c r="C186" s="25" t="s">
        <v>21</v>
      </c>
      <c r="D186" s="28" t="s">
        <v>353</v>
      </c>
      <c r="E186" s="21" t="s">
        <v>297</v>
      </c>
      <c r="F186" s="22" t="s">
        <v>298</v>
      </c>
    </row>
  </sheetData>
  <mergeCells count="13">
    <mergeCell ref="A29:A35"/>
    <mergeCell ref="A2:A5"/>
    <mergeCell ref="A6:A7"/>
    <mergeCell ref="A8:A19"/>
    <mergeCell ref="A20:A24"/>
    <mergeCell ref="A25:A26"/>
    <mergeCell ref="A82:A101"/>
    <mergeCell ref="A36:A39"/>
    <mergeCell ref="A40:A65"/>
    <mergeCell ref="A67:A70"/>
    <mergeCell ref="A71:A72"/>
    <mergeCell ref="A73:A78"/>
    <mergeCell ref="A79:A81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填报页</vt:lpstr>
      <vt:lpstr>Sheet1</vt:lpstr>
      <vt:lpstr>Sheet2</vt:lpstr>
      <vt:lpstr>SCI分区</vt:lpstr>
      <vt:lpstr>论文级别</vt:lpstr>
      <vt:lpstr>期刊论文</vt:lpstr>
      <vt:lpstr>著作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涛涛 李</cp:lastModifiedBy>
  <cp:lastPrinted>2026-07-01T10:04:59Z</cp:lastPrinted>
  <dcterms:created xsi:type="dcterms:W3CDTF">2015-06-05T18:19:00Z</dcterms:created>
  <dcterms:modified xsi:type="dcterms:W3CDTF">2026-09-27T15:20:33Z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F9255C28FE024CEAA603FC92747AC30C_13</vt:lpwstr>
  </property>
  <property fmtid="{D5CDD505-2E9C-101B-9397-08002B2CF9AE}" pid="3" name="KSOProductBuildVer">
    <vt:lpwstr>2052-12.1.0.21915</vt:lpwstr>
  </property>
</Properties>
</file>