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D:\紧迫工作\指导\本科指导\相关文档\"/>
    </mc:Choice>
  </mc:AlternateContent>
  <xr:revisionPtr revIDLastSave="0" documentId="13_ncr:1_{70039129-C13D-4F07-9265-EFAFBED798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毕业设计评分表" sheetId="2" r:id="rId1"/>
    <sheet name="毕业要求评价表" sheetId="1" r:id="rId2"/>
    <sheet name="横向汇总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" i="3" l="1"/>
  <c r="H19" i="1"/>
  <c r="H18" i="1"/>
  <c r="N2" i="3"/>
  <c r="H17" i="1"/>
  <c r="H16" i="1"/>
  <c r="H15" i="1"/>
  <c r="H14" i="1"/>
  <c r="H13" i="1"/>
  <c r="H12" i="1"/>
  <c r="H11" i="1"/>
  <c r="H10" i="1"/>
  <c r="F2" i="3" s="1"/>
  <c r="H9" i="1"/>
  <c r="H8" i="1"/>
  <c r="H7" i="1"/>
  <c r="G23" i="2"/>
  <c r="G18" i="1"/>
  <c r="G17" i="1"/>
  <c r="G16" i="1"/>
  <c r="G15" i="1"/>
  <c r="G14" i="1"/>
  <c r="G13" i="1"/>
  <c r="G12" i="1"/>
  <c r="G11" i="1"/>
  <c r="G10" i="1"/>
  <c r="G9" i="1"/>
  <c r="G8" i="1"/>
  <c r="G7" i="1"/>
  <c r="B2" i="3"/>
  <c r="E4" i="1"/>
  <c r="A2" i="3"/>
  <c r="B4" i="1"/>
  <c r="C2" i="3" l="1"/>
  <c r="D2" i="3"/>
  <c r="K2" i="3"/>
  <c r="E2" i="3"/>
  <c r="G2" i="3"/>
  <c r="H2" i="3"/>
  <c r="I2" i="3"/>
  <c r="M2" i="3"/>
  <c r="L2" i="3"/>
  <c r="J2" i="3"/>
  <c r="B5" i="1"/>
  <c r="G4" i="1"/>
  <c r="G3" i="1"/>
  <c r="F23" i="2" l="1"/>
  <c r="A17" i="1" l="1"/>
  <c r="A11" i="1"/>
  <c r="A12" i="1"/>
  <c r="A9" i="1"/>
  <c r="G19" i="1" l="1"/>
  <c r="A8" i="1" l="1"/>
  <c r="A10" i="1"/>
  <c r="A13" i="1"/>
  <c r="A14" i="1"/>
  <c r="A15" i="1"/>
  <c r="A16" i="1"/>
  <c r="A18" i="1"/>
  <c r="A7" i="1"/>
</calcChain>
</file>

<file path=xl/sharedStrings.xml><?xml version="1.0" encoding="utf-8"?>
<sst xmlns="http://schemas.openxmlformats.org/spreadsheetml/2006/main" count="95" uniqueCount="85">
  <si>
    <t>学院</t>
    <phoneticPr fontId="1" type="noConversion"/>
  </si>
  <si>
    <t>学生学号</t>
    <phoneticPr fontId="1" type="noConversion"/>
  </si>
  <si>
    <t>西南交通大学</t>
    <phoneticPr fontId="1" type="noConversion"/>
  </si>
  <si>
    <t>毕业设计支持的毕业要求指标点</t>
    <phoneticPr fontId="1" type="noConversion"/>
  </si>
  <si>
    <t>学生姓名</t>
    <phoneticPr fontId="1" type="noConversion"/>
  </si>
  <si>
    <t>指导教师姓名</t>
    <phoneticPr fontId="1" type="noConversion"/>
  </si>
  <si>
    <t>实得分</t>
    <phoneticPr fontId="1" type="noConversion"/>
  </si>
  <si>
    <t>序号</t>
    <phoneticPr fontId="1" type="noConversion"/>
  </si>
  <si>
    <t>总计得分</t>
    <phoneticPr fontId="1" type="noConversion"/>
  </si>
  <si>
    <t>备注</t>
    <phoneticPr fontId="1" type="noConversion"/>
  </si>
  <si>
    <t>答辩评审组组长签章</t>
    <phoneticPr fontId="1" type="noConversion"/>
  </si>
  <si>
    <t>毕业设计题目</t>
    <phoneticPr fontId="1" type="noConversion"/>
  </si>
  <si>
    <t>各项满分值</t>
    <phoneticPr fontId="1" type="noConversion"/>
  </si>
  <si>
    <t xml:space="preserve">    年    月     日</t>
    <phoneticPr fontId="1" type="noConversion"/>
  </si>
  <si>
    <t>对应评分表各项占比构成</t>
    <phoneticPr fontId="1" type="noConversion"/>
  </si>
  <si>
    <r>
      <t xml:space="preserve">10.2 </t>
    </r>
    <r>
      <rPr>
        <sz val="10"/>
        <color theme="1"/>
        <rFont val="宋体"/>
        <family val="3"/>
        <charset val="134"/>
      </rPr>
      <t>能够根据对工作内容和过程的记录与整理，撰写技术报告和设计文稿、陈述发言或回应质询</t>
    </r>
    <phoneticPr fontId="1" type="noConversion"/>
  </si>
  <si>
    <r>
      <t xml:space="preserve">12.1 </t>
    </r>
    <r>
      <rPr>
        <sz val="10"/>
        <color theme="1"/>
        <rFont val="宋体"/>
        <family val="3"/>
        <charset val="134"/>
      </rPr>
      <t>正确认识自主学习的必要性和重要性，认识到本专业是一个发展迅速的学科，具有自主学习和终身学习的意识</t>
    </r>
    <phoneticPr fontId="1" type="noConversion"/>
  </si>
  <si>
    <r>
      <t xml:space="preserve">12.2 </t>
    </r>
    <r>
      <rPr>
        <sz val="10"/>
        <color theme="1"/>
        <rFont val="宋体"/>
        <family val="3"/>
        <charset val="134"/>
      </rPr>
      <t>具备自主学习新技术和新方法的能力，能够通过学习不断提高、适应信息技术和职业的发展</t>
    </r>
    <phoneticPr fontId="1" type="noConversion"/>
  </si>
  <si>
    <t>参考标准分</t>
    <phoneticPr fontId="1" type="noConversion"/>
  </si>
  <si>
    <t>题目</t>
    <phoneticPr fontId="1" type="noConversion"/>
  </si>
  <si>
    <t>计算机与人工智能学院</t>
    <phoneticPr fontId="1" type="noConversion"/>
  </si>
  <si>
    <r>
      <rPr>
        <b/>
        <sz val="11"/>
        <color theme="1"/>
        <rFont val="宋体"/>
        <family val="2"/>
        <charset val="134"/>
      </rPr>
      <t>学生学号</t>
    </r>
    <phoneticPr fontId="1" type="noConversion"/>
  </si>
  <si>
    <r>
      <rPr>
        <b/>
        <sz val="11"/>
        <color theme="1"/>
        <rFont val="宋体"/>
        <family val="2"/>
        <charset val="134"/>
      </rPr>
      <t>学生姓名</t>
    </r>
    <phoneticPr fontId="1" type="noConversion"/>
  </si>
  <si>
    <t>本科毕业设计（论文）评分表</t>
    <phoneticPr fontId="1" type="noConversion"/>
  </si>
  <si>
    <t>专业</t>
    <phoneticPr fontId="1" type="noConversion"/>
  </si>
  <si>
    <t>评分项目</t>
    <phoneticPr fontId="1" type="noConversion"/>
  </si>
  <si>
    <t>实际得分</t>
    <phoneticPr fontId="1" type="noConversion"/>
  </si>
  <si>
    <t>评价指标</t>
    <phoneticPr fontId="1" type="noConversion"/>
  </si>
  <si>
    <t>评议要素</t>
    <phoneticPr fontId="1" type="noConversion"/>
  </si>
  <si>
    <r>
      <t xml:space="preserve">3. </t>
    </r>
    <r>
      <rPr>
        <sz val="9"/>
        <color theme="1"/>
        <rFont val="宋体"/>
        <family val="1"/>
        <charset val="134"/>
      </rPr>
      <t>中外文表达语句通顺，用词严谨，文字流畅。</t>
    </r>
    <phoneticPr fontId="1" type="noConversion"/>
  </si>
  <si>
    <r>
      <t xml:space="preserve">4. </t>
    </r>
    <r>
      <rPr>
        <sz val="9"/>
        <color theme="1"/>
        <rFont val="宋体"/>
        <family val="1"/>
        <charset val="134"/>
      </rPr>
      <t>书写排版规范，图表、图纸、公式符号、缩略词等符合通行科技文献要求。</t>
    </r>
    <phoneticPr fontId="1" type="noConversion"/>
  </si>
  <si>
    <r>
      <t xml:space="preserve">5. </t>
    </r>
    <r>
      <rPr>
        <sz val="9"/>
        <color theme="1"/>
        <rFont val="宋体"/>
        <family val="1"/>
        <charset val="134"/>
      </rPr>
      <t>资料引证、参考文献等符合学术规范和知识产权相关规定。</t>
    </r>
    <phoneticPr fontId="1" type="noConversion"/>
  </si>
  <si>
    <r>
      <t>1.</t>
    </r>
    <r>
      <rPr>
        <sz val="9"/>
        <color theme="1"/>
        <rFont val="宋体"/>
        <family val="1"/>
        <charset val="134"/>
      </rPr>
      <t>符合专业培养目标，面向专业领域理论或工程实际问题。</t>
    </r>
    <phoneticPr fontId="1" type="noConversion"/>
  </si>
  <si>
    <r>
      <t>2.</t>
    </r>
    <r>
      <rPr>
        <sz val="9"/>
        <color theme="1"/>
        <rFont val="宋体"/>
        <family val="1"/>
        <charset val="134"/>
      </rPr>
      <t>有一定的深度和难度，体现对知识综合运用能力的基本要求，具有一定的理论意义或实用价值。</t>
    </r>
    <phoneticPr fontId="1" type="noConversion"/>
  </si>
  <si>
    <r>
      <t xml:space="preserve">6. </t>
    </r>
    <r>
      <rPr>
        <sz val="9"/>
        <color theme="1"/>
        <rFont val="宋体"/>
        <family val="1"/>
        <charset val="134"/>
      </rPr>
      <t>技术路线合理、支撑体系完整，方案设计周密，工作流程清晰。</t>
    </r>
    <phoneticPr fontId="1" type="noConversion"/>
  </si>
  <si>
    <r>
      <t xml:space="preserve">7. </t>
    </r>
    <r>
      <rPr>
        <sz val="9"/>
        <color theme="1"/>
        <rFont val="宋体"/>
        <family val="1"/>
        <charset val="134"/>
      </rPr>
      <t>层次分明，结构严谨，逻辑清晰，理论分析与计算正确，实验数据准确可靠。</t>
    </r>
    <phoneticPr fontId="1" type="noConversion"/>
  </si>
  <si>
    <r>
      <t xml:space="preserve">8. </t>
    </r>
    <r>
      <rPr>
        <sz val="9"/>
        <color theme="1"/>
        <rFont val="宋体"/>
        <family val="1"/>
        <charset val="134"/>
      </rPr>
      <t>综合国内外文献，追踪本领域研究现状或行业动态，能有效支撑选题。</t>
    </r>
    <phoneticPr fontId="1" type="noConversion"/>
  </si>
  <si>
    <r>
      <t xml:space="preserve">9. </t>
    </r>
    <r>
      <rPr>
        <sz val="9"/>
        <color theme="1"/>
        <rFont val="宋体"/>
        <family val="1"/>
        <charset val="134"/>
      </rPr>
      <t>针对复杂工程问题或相关专业问题设计解决方案，体现一定创新意识，并考虑社会、健康、安全、法律、文化以及环境等因素的影响。</t>
    </r>
    <phoneticPr fontId="1" type="noConversion"/>
  </si>
  <si>
    <r>
      <t xml:space="preserve">10. </t>
    </r>
    <r>
      <rPr>
        <sz val="9"/>
        <color theme="1"/>
        <rFont val="宋体"/>
        <family val="1"/>
        <charset val="134"/>
      </rPr>
      <t>应用相关领域的基础理论、专业知识和现代工具进行研究，得到合理有效的结论，体现综合应用知识能力。</t>
    </r>
    <phoneticPr fontId="1" type="noConversion"/>
  </si>
  <si>
    <r>
      <t xml:space="preserve">11. </t>
    </r>
    <r>
      <rPr>
        <sz val="9"/>
        <color theme="1"/>
        <rFont val="宋体"/>
        <family val="1"/>
        <charset val="134"/>
      </rPr>
      <t>通过自主学习获取新知识和方法，体现适应发展的能力。</t>
    </r>
    <phoneticPr fontId="1" type="noConversion"/>
  </si>
  <si>
    <r>
      <t xml:space="preserve">12. </t>
    </r>
    <r>
      <rPr>
        <sz val="9"/>
        <color theme="1"/>
        <rFont val="宋体"/>
        <family val="1"/>
        <charset val="134"/>
      </rPr>
      <t>在研究中阐明新观点或体现经典理论创新性应用。</t>
    </r>
    <phoneticPr fontId="1" type="noConversion"/>
  </si>
  <si>
    <r>
      <t xml:space="preserve">13. </t>
    </r>
    <r>
      <rPr>
        <sz val="9"/>
        <color theme="1"/>
        <rFont val="宋体"/>
        <family val="1"/>
        <charset val="134"/>
      </rPr>
      <t>演示文档完备，熟练掌握设计（论文）内容，讲解流畅，准确表达自己的观点。</t>
    </r>
    <phoneticPr fontId="1" type="noConversion"/>
  </si>
  <si>
    <r>
      <t xml:space="preserve">14. </t>
    </r>
    <r>
      <rPr>
        <sz val="9"/>
        <color theme="1"/>
        <rFont val="宋体"/>
        <family val="1"/>
        <charset val="134"/>
      </rPr>
      <t>回答问题的观点和概念正确、清晰。</t>
    </r>
    <phoneticPr fontId="1" type="noConversion"/>
  </si>
  <si>
    <r>
      <rPr>
        <sz val="10"/>
        <color theme="1"/>
        <rFont val="宋体"/>
        <family val="1"/>
        <charset val="134"/>
      </rPr>
      <t>答辩陈述</t>
    </r>
    <r>
      <rPr>
        <sz val="10"/>
        <color theme="1"/>
        <rFont val="Times New Roman"/>
        <family val="1"/>
      </rPr>
      <t xml:space="preserve">
(5)</t>
    </r>
    <phoneticPr fontId="1" type="noConversion"/>
  </si>
  <si>
    <r>
      <rPr>
        <sz val="10"/>
        <color theme="1"/>
        <rFont val="宋体"/>
        <family val="1"/>
        <charset val="134"/>
      </rPr>
      <t>回答问题</t>
    </r>
    <r>
      <rPr>
        <sz val="10"/>
        <color theme="1"/>
        <rFont val="Times New Roman"/>
        <family val="1"/>
      </rPr>
      <t xml:space="preserve">
(5)</t>
    </r>
    <phoneticPr fontId="1" type="noConversion"/>
  </si>
  <si>
    <r>
      <rPr>
        <sz val="11"/>
        <color theme="1"/>
        <rFont val="宋体"/>
        <family val="2"/>
        <charset val="134"/>
      </rPr>
      <t>学生姓名</t>
    </r>
    <phoneticPr fontId="1" type="noConversion"/>
  </si>
  <si>
    <r>
      <rPr>
        <sz val="10"/>
        <color theme="1"/>
        <rFont val="宋体"/>
        <family val="1"/>
        <charset val="134"/>
      </rPr>
      <t>逻辑构建</t>
    </r>
    <r>
      <rPr>
        <sz val="10"/>
        <color theme="1"/>
        <rFont val="Times New Roman"/>
        <family val="1"/>
      </rPr>
      <t xml:space="preserve">
(15)</t>
    </r>
    <phoneticPr fontId="1" type="noConversion"/>
  </si>
  <si>
    <r>
      <rPr>
        <sz val="10"/>
        <color theme="1"/>
        <rFont val="宋体"/>
        <family val="1"/>
        <charset val="134"/>
      </rPr>
      <t>专业能力</t>
    </r>
    <r>
      <rPr>
        <sz val="10"/>
        <color theme="1"/>
        <rFont val="Times New Roman"/>
        <family val="1"/>
      </rPr>
      <t xml:space="preserve">
(40)</t>
    </r>
    <phoneticPr fontId="1" type="noConversion"/>
  </si>
  <si>
    <r>
      <rPr>
        <sz val="10"/>
        <color theme="1"/>
        <rFont val="宋体"/>
        <family val="1"/>
        <charset val="134"/>
      </rPr>
      <t xml:space="preserve">选题目的
及意义
</t>
    </r>
    <r>
      <rPr>
        <sz val="10"/>
        <color theme="1"/>
        <rFont val="Times New Roman"/>
        <family val="1"/>
      </rPr>
      <t>(10)</t>
    </r>
    <phoneticPr fontId="1" type="noConversion"/>
  </si>
  <si>
    <r>
      <rPr>
        <sz val="10"/>
        <color theme="1"/>
        <rFont val="宋体"/>
        <family val="1"/>
        <charset val="134"/>
      </rPr>
      <t xml:space="preserve">写作和学术规范
</t>
    </r>
    <r>
      <rPr>
        <sz val="10"/>
        <color theme="1"/>
        <rFont val="Times New Roman"/>
        <family val="1"/>
      </rPr>
      <t>(15)</t>
    </r>
    <phoneticPr fontId="1" type="noConversion"/>
  </si>
  <si>
    <r>
      <rPr>
        <sz val="10"/>
        <color theme="1"/>
        <rFont val="宋体"/>
        <family val="3"/>
        <charset val="134"/>
      </rPr>
      <t>质量评分</t>
    </r>
    <r>
      <rPr>
        <sz val="10"/>
        <color theme="1"/>
        <rFont val="Times New Roman"/>
        <family val="1"/>
      </rPr>
      <t>(80)</t>
    </r>
    <phoneticPr fontId="1" type="noConversion"/>
  </si>
  <si>
    <r>
      <rPr>
        <sz val="10"/>
        <color theme="1"/>
        <rFont val="宋体"/>
        <family val="3"/>
        <charset val="134"/>
      </rPr>
      <t>答辩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family val="3"/>
        <charset val="134"/>
      </rPr>
      <t>评分</t>
    </r>
    <r>
      <rPr>
        <sz val="10"/>
        <color theme="1"/>
        <rFont val="Times New Roman"/>
        <family val="1"/>
      </rPr>
      <t xml:space="preserve">
(10)</t>
    </r>
    <phoneticPr fontId="1" type="noConversion"/>
  </si>
  <si>
    <r>
      <rPr>
        <sz val="10"/>
        <color theme="1"/>
        <rFont val="宋体"/>
        <family val="3"/>
        <charset val="134"/>
      </rPr>
      <t>过程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family val="3"/>
        <charset val="134"/>
      </rPr>
      <t>评分</t>
    </r>
    <r>
      <rPr>
        <sz val="10"/>
        <color theme="1"/>
        <rFont val="Times New Roman"/>
        <family val="1"/>
      </rPr>
      <t xml:space="preserve">
(10)</t>
    </r>
    <phoneticPr fontId="1" type="noConversion"/>
  </si>
  <si>
    <t>备注：各学院可根据实际情况适当调整参考标准分值。</t>
    <phoneticPr fontId="1" type="noConversion"/>
  </si>
  <si>
    <t>答辩评审组组长签章：</t>
    <phoneticPr fontId="1" type="noConversion"/>
  </si>
  <si>
    <t>3+4+5+14</t>
    <phoneticPr fontId="1" type="noConversion"/>
  </si>
  <si>
    <t>11(50%)+15(50%)</t>
    <phoneticPr fontId="1" type="noConversion"/>
  </si>
  <si>
    <t>1(15%)+2(10%)+6(20%)+8+15(10%)+16(50%)</t>
    <phoneticPr fontId="1" type="noConversion"/>
  </si>
  <si>
    <t>1(15%)+2(20%)+6(20%)+9(25%)+12+15(40%)+16(50%)</t>
    <phoneticPr fontId="1" type="noConversion"/>
  </si>
  <si>
    <t>1(15%)+2(10%)+6(20%)+9(25%)+10(25%)</t>
    <phoneticPr fontId="1" type="noConversion"/>
  </si>
  <si>
    <t>1(15%)+2(10%)+6(10%)+7(50%)+10(50%)</t>
    <phoneticPr fontId="1" type="noConversion"/>
  </si>
  <si>
    <t>1(10%)+2(10%)+6(10%)+7(50%)</t>
    <phoneticPr fontId="1" type="noConversion"/>
  </si>
  <si>
    <t>1(10%)+2(20%)+6(10%)+9(25%)</t>
    <phoneticPr fontId="1" type="noConversion"/>
  </si>
  <si>
    <t>1(10%)+10(25%)</t>
    <phoneticPr fontId="1" type="noConversion"/>
  </si>
  <si>
    <t>11(50%)</t>
    <phoneticPr fontId="1" type="noConversion"/>
  </si>
  <si>
    <t>软件工程</t>
    <phoneticPr fontId="1" type="noConversion"/>
  </si>
  <si>
    <t>软件工程专业必填！</t>
    <phoneticPr fontId="1" type="noConversion"/>
  </si>
  <si>
    <r>
      <t xml:space="preserve">2.3 </t>
    </r>
    <r>
      <rPr>
        <sz val="10"/>
        <color theme="1"/>
        <rFont val="宋体"/>
        <family val="2"/>
        <charset val="134"/>
      </rPr>
      <t>能够通过查阅和分析文献，为软件系统及工程的问题求解寻找方案，并认识到所求解的问题具有多种可能的解决途径</t>
    </r>
    <phoneticPr fontId="1" type="noConversion"/>
  </si>
  <si>
    <r>
      <t xml:space="preserve">3.2 </t>
    </r>
    <r>
      <rPr>
        <sz val="10"/>
        <color theme="1"/>
        <rFont val="宋体"/>
        <family val="1"/>
        <charset val="134"/>
      </rPr>
      <t>能够针对特定需求确定目标，设计软件系统框架、组成模块，合理组织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1"/>
        <charset val="134"/>
      </rPr>
      <t>存储数据，基于适当的模型进行软件系统设计与实现，并体现一定的创新意识</t>
    </r>
    <phoneticPr fontId="1" type="noConversion"/>
  </si>
  <si>
    <r>
      <t xml:space="preserve">3.3 </t>
    </r>
    <r>
      <rPr>
        <sz val="10"/>
        <color theme="1"/>
        <rFont val="宋体"/>
        <family val="3"/>
        <charset val="134"/>
      </rPr>
      <t>能够在解决方案中从技术、非技术（如经济、社会、健康、安全、法律、文化以及环境等）角度，对设计方案的可行性进行评价和分析</t>
    </r>
    <phoneticPr fontId="1" type="noConversion"/>
  </si>
  <si>
    <r>
      <t xml:space="preserve">4.3 </t>
    </r>
    <r>
      <rPr>
        <sz val="10"/>
        <color theme="1"/>
        <rFont val="宋体"/>
        <family val="3"/>
        <charset val="134"/>
      </rPr>
      <t>能够采用科学方法对软件系统及工程问题进行研究，通过实验对比、文献综合、归纳整理得到合理有效结论，并对其进行规范表述</t>
    </r>
    <phoneticPr fontId="1" type="noConversion"/>
  </si>
  <si>
    <r>
      <t xml:space="preserve">5.3 </t>
    </r>
    <r>
      <rPr>
        <sz val="10"/>
        <color theme="1"/>
        <rFont val="宋体"/>
        <family val="3"/>
        <charset val="134"/>
      </rPr>
      <t>能够利用开发环境和工具，对软件系统及工程问题进行模拟仿真和数据分析</t>
    </r>
    <phoneticPr fontId="1" type="noConversion"/>
  </si>
  <si>
    <r>
      <t xml:space="preserve">6.2 </t>
    </r>
    <r>
      <rPr>
        <sz val="10"/>
        <color theme="1"/>
        <rFont val="宋体"/>
        <family val="3"/>
        <charset val="134"/>
      </rPr>
      <t>能识别、分析、评价特定需求的软件系统在设计和实现中对社会、健康、安全、法律以及文化的影响，并明确自己应承担的责任</t>
    </r>
    <phoneticPr fontId="1" type="noConversion"/>
  </si>
  <si>
    <r>
      <t xml:space="preserve">7.2 </t>
    </r>
    <r>
      <rPr>
        <sz val="10"/>
        <color theme="1"/>
        <rFont val="宋体"/>
        <family val="3"/>
        <charset val="134"/>
      </rPr>
      <t>能够评价软件系统设计、开发、运行和维护对环境保护和社会持续发展的影响</t>
    </r>
    <phoneticPr fontId="1" type="noConversion"/>
  </si>
  <si>
    <r>
      <t xml:space="preserve">10.1 </t>
    </r>
    <r>
      <rPr>
        <sz val="10"/>
        <color theme="1"/>
        <rFont val="宋体"/>
        <family val="3"/>
        <charset val="134"/>
      </rPr>
      <t>能够通过口头、文稿、图表等方式、陈述和表达自己的观点，能够就软件系统及工程问题与同行和相关人员进行交流</t>
    </r>
    <phoneticPr fontId="1" type="noConversion"/>
  </si>
  <si>
    <r>
      <t xml:space="preserve">11.1 </t>
    </r>
    <r>
      <rPr>
        <sz val="10"/>
        <color theme="1"/>
        <rFont val="宋体"/>
        <family val="3"/>
        <charset val="134"/>
      </rPr>
      <t>了解软件系统工程管理原理与经济决策方法，理解软件系统项目的组织模式和实施过程，掌握项目管理原理和内容</t>
    </r>
    <phoneticPr fontId="1" type="noConversion"/>
  </si>
  <si>
    <t>软件工程专业毕业设计支持的毕业要求评价表</t>
    <phoneticPr fontId="1" type="noConversion"/>
  </si>
  <si>
    <t>陶宏才</t>
    <phoneticPr fontId="1" type="noConversion"/>
  </si>
  <si>
    <t>李四</t>
    <phoneticPr fontId="1" type="noConversion"/>
  </si>
  <si>
    <t>XXX工业软件的设计与实现</t>
    <phoneticPr fontId="1" type="noConversion"/>
  </si>
  <si>
    <t>201911xxxx</t>
    <phoneticPr fontId="1" type="noConversion"/>
  </si>
  <si>
    <r>
      <rPr>
        <sz val="10"/>
        <color theme="1"/>
        <rFont val="宋体"/>
        <family val="1"/>
        <charset val="134"/>
      </rPr>
      <t>开题报告</t>
    </r>
    <r>
      <rPr>
        <sz val="10"/>
        <color theme="1"/>
        <rFont val="Times New Roman"/>
        <family val="1"/>
      </rPr>
      <t xml:space="preserve">
(5)</t>
    </r>
    <phoneticPr fontId="1" type="noConversion"/>
  </si>
  <si>
    <r>
      <t xml:space="preserve">15. </t>
    </r>
    <r>
      <rPr>
        <sz val="9"/>
        <color theme="1"/>
        <rFont val="宋体"/>
        <family val="1"/>
        <charset val="134"/>
      </rPr>
      <t>开题报告任务明确清晰、饱满。</t>
    </r>
    <phoneticPr fontId="1" type="noConversion"/>
  </si>
  <si>
    <r>
      <rPr>
        <sz val="10"/>
        <color theme="1"/>
        <rFont val="宋体"/>
        <family val="1"/>
        <charset val="134"/>
      </rPr>
      <t>中期检查</t>
    </r>
    <r>
      <rPr>
        <sz val="10"/>
        <color theme="1"/>
        <rFont val="Times New Roman"/>
        <family val="1"/>
      </rPr>
      <t xml:space="preserve">
(5)</t>
    </r>
    <phoneticPr fontId="1" type="noConversion"/>
  </si>
  <si>
    <r>
      <t xml:space="preserve">16. </t>
    </r>
    <r>
      <rPr>
        <sz val="9"/>
        <color theme="1"/>
        <rFont val="宋体"/>
        <family val="1"/>
        <charset val="134"/>
      </rPr>
      <t>工作进度和工作态度。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</si>
</sst>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_ "/>
  </numFmts>
  <fonts count="2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宋体"/>
      <family val="2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2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2"/>
      <charset val="134"/>
    </font>
    <font>
      <sz val="11"/>
      <color theme="1"/>
      <name val="宋体"/>
      <family val="1"/>
      <charset val="134"/>
    </font>
    <font>
      <sz val="9"/>
      <color theme="1"/>
      <name val="宋体"/>
      <family val="1"/>
      <charset val="134"/>
    </font>
    <font>
      <sz val="9"/>
      <color theme="1"/>
      <name val="Times New Roman"/>
      <family val="1"/>
    </font>
    <font>
      <sz val="10"/>
      <color theme="1"/>
      <name val="宋体"/>
      <family val="1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Times New Roman"/>
      <family val="1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2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E28" sqref="E28"/>
    </sheetView>
  </sheetViews>
  <sheetFormatPr defaultRowHeight="14.4" x14ac:dyDescent="0.25"/>
  <cols>
    <col min="2" max="2" width="10.109375" customWidth="1"/>
    <col min="4" max="4" width="12.77734375" customWidth="1"/>
    <col min="5" max="5" width="19.88671875" customWidth="1"/>
    <col min="6" max="6" width="13.44140625" customWidth="1"/>
    <col min="7" max="7" width="11.109375" customWidth="1"/>
  </cols>
  <sheetData>
    <row r="1" spans="1:7" ht="34.5" customHeight="1" x14ac:dyDescent="0.25">
      <c r="A1" s="33" t="s">
        <v>2</v>
      </c>
      <c r="B1" s="33"/>
      <c r="C1" s="33"/>
      <c r="D1" s="33"/>
      <c r="E1" s="33"/>
      <c r="F1" s="33"/>
      <c r="G1" s="33"/>
    </row>
    <row r="2" spans="1:7" ht="33" customHeight="1" x14ac:dyDescent="0.25">
      <c r="A2" s="33" t="s">
        <v>23</v>
      </c>
      <c r="B2" s="33"/>
      <c r="C2" s="33"/>
      <c r="D2" s="33"/>
      <c r="E2" s="33"/>
      <c r="F2" s="33"/>
      <c r="G2" s="33"/>
    </row>
    <row r="3" spans="1:7" ht="33" customHeight="1" x14ac:dyDescent="0.25">
      <c r="A3" s="14" t="s">
        <v>0</v>
      </c>
      <c r="B3" s="38" t="s">
        <v>20</v>
      </c>
      <c r="C3" s="39"/>
      <c r="D3" s="39"/>
      <c r="E3" s="15" t="s">
        <v>24</v>
      </c>
      <c r="F3" s="40" t="s">
        <v>65</v>
      </c>
      <c r="G3" s="41"/>
    </row>
    <row r="4" spans="1:7" ht="33" customHeight="1" x14ac:dyDescent="0.25">
      <c r="A4" s="13" t="s">
        <v>1</v>
      </c>
      <c r="B4" s="34" t="s">
        <v>80</v>
      </c>
      <c r="C4" s="35"/>
      <c r="D4" s="6" t="s">
        <v>45</v>
      </c>
      <c r="E4" s="19" t="s">
        <v>78</v>
      </c>
      <c r="F4" s="16" t="s">
        <v>5</v>
      </c>
      <c r="G4" s="19" t="s">
        <v>77</v>
      </c>
    </row>
    <row r="5" spans="1:7" ht="33" customHeight="1" x14ac:dyDescent="0.25">
      <c r="A5" s="12" t="s">
        <v>19</v>
      </c>
      <c r="B5" s="36" t="s">
        <v>79</v>
      </c>
      <c r="C5" s="37"/>
      <c r="D5" s="37"/>
      <c r="E5" s="37"/>
      <c r="F5" s="37"/>
      <c r="G5" s="37"/>
    </row>
    <row r="6" spans="1:7" ht="33" customHeight="1" x14ac:dyDescent="0.25">
      <c r="A6" s="13" t="s">
        <v>25</v>
      </c>
      <c r="B6" s="14" t="s">
        <v>27</v>
      </c>
      <c r="C6" s="42" t="s">
        <v>28</v>
      </c>
      <c r="D6" s="43"/>
      <c r="E6" s="44"/>
      <c r="F6" s="12" t="s">
        <v>18</v>
      </c>
      <c r="G6" s="13" t="s">
        <v>26</v>
      </c>
    </row>
    <row r="7" spans="1:7" ht="32.25" customHeight="1" x14ac:dyDescent="0.25">
      <c r="A7" s="23" t="s">
        <v>50</v>
      </c>
      <c r="B7" s="23" t="s">
        <v>48</v>
      </c>
      <c r="C7" s="29" t="s">
        <v>32</v>
      </c>
      <c r="D7" s="30"/>
      <c r="E7" s="31"/>
      <c r="F7" s="3">
        <v>5</v>
      </c>
      <c r="G7" s="3">
        <v>4.5</v>
      </c>
    </row>
    <row r="8" spans="1:7" ht="32.25" customHeight="1" x14ac:dyDescent="0.25">
      <c r="A8" s="24"/>
      <c r="B8" s="25"/>
      <c r="C8" s="29" t="s">
        <v>33</v>
      </c>
      <c r="D8" s="30"/>
      <c r="E8" s="31"/>
      <c r="F8" s="3">
        <v>5</v>
      </c>
      <c r="G8" s="3">
        <v>4.4000000000000004</v>
      </c>
    </row>
    <row r="9" spans="1:7" ht="23.4" customHeight="1" x14ac:dyDescent="0.25">
      <c r="A9" s="24"/>
      <c r="B9" s="23" t="s">
        <v>49</v>
      </c>
      <c r="C9" s="29" t="s">
        <v>29</v>
      </c>
      <c r="D9" s="30"/>
      <c r="E9" s="31"/>
      <c r="F9" s="3">
        <v>5</v>
      </c>
      <c r="G9" s="3">
        <v>4</v>
      </c>
    </row>
    <row r="10" spans="1:7" ht="32.25" customHeight="1" x14ac:dyDescent="0.25">
      <c r="A10" s="24"/>
      <c r="B10" s="24"/>
      <c r="C10" s="29" t="s">
        <v>30</v>
      </c>
      <c r="D10" s="30"/>
      <c r="E10" s="31"/>
      <c r="F10" s="3">
        <v>5</v>
      </c>
      <c r="G10" s="3">
        <v>4</v>
      </c>
    </row>
    <row r="11" spans="1:7" ht="32.25" customHeight="1" x14ac:dyDescent="0.25">
      <c r="A11" s="24"/>
      <c r="B11" s="25"/>
      <c r="C11" s="29" t="s">
        <v>31</v>
      </c>
      <c r="D11" s="30"/>
      <c r="E11" s="31"/>
      <c r="F11" s="3">
        <v>5</v>
      </c>
      <c r="G11" s="3">
        <v>4.4000000000000004</v>
      </c>
    </row>
    <row r="12" spans="1:7" ht="32.25" customHeight="1" x14ac:dyDescent="0.25">
      <c r="A12" s="24"/>
      <c r="B12" s="23" t="s">
        <v>46</v>
      </c>
      <c r="C12" s="29" t="s">
        <v>34</v>
      </c>
      <c r="D12" s="30"/>
      <c r="E12" s="31"/>
      <c r="F12" s="3">
        <v>5</v>
      </c>
      <c r="G12" s="3">
        <v>4</v>
      </c>
    </row>
    <row r="13" spans="1:7" ht="32.25" customHeight="1" x14ac:dyDescent="0.25">
      <c r="A13" s="24"/>
      <c r="B13" s="25"/>
      <c r="C13" s="29" t="s">
        <v>35</v>
      </c>
      <c r="D13" s="30"/>
      <c r="E13" s="31"/>
      <c r="F13" s="3">
        <v>10</v>
      </c>
      <c r="G13" s="3">
        <v>9</v>
      </c>
    </row>
    <row r="14" spans="1:7" ht="32.25" customHeight="1" x14ac:dyDescent="0.25">
      <c r="A14" s="24"/>
      <c r="B14" s="23" t="s">
        <v>47</v>
      </c>
      <c r="C14" s="29" t="s">
        <v>36</v>
      </c>
      <c r="D14" s="30"/>
      <c r="E14" s="31"/>
      <c r="F14" s="3">
        <v>5</v>
      </c>
      <c r="G14" s="3">
        <v>4.8</v>
      </c>
    </row>
    <row r="15" spans="1:7" ht="35.4" customHeight="1" x14ac:dyDescent="0.25">
      <c r="A15" s="24"/>
      <c r="B15" s="24"/>
      <c r="C15" s="29" t="s">
        <v>37</v>
      </c>
      <c r="D15" s="30"/>
      <c r="E15" s="31"/>
      <c r="F15" s="3">
        <v>10</v>
      </c>
      <c r="G15" s="3">
        <v>8.6999999999999993</v>
      </c>
    </row>
    <row r="16" spans="1:7" ht="32.25" customHeight="1" x14ac:dyDescent="0.25">
      <c r="A16" s="24"/>
      <c r="B16" s="24"/>
      <c r="C16" s="29" t="s">
        <v>38</v>
      </c>
      <c r="D16" s="30"/>
      <c r="E16" s="31"/>
      <c r="F16" s="3">
        <v>15</v>
      </c>
      <c r="G16" s="3">
        <v>13.3</v>
      </c>
    </row>
    <row r="17" spans="1:7" ht="29.4" customHeight="1" x14ac:dyDescent="0.25">
      <c r="A17" s="24"/>
      <c r="B17" s="24"/>
      <c r="C17" s="29" t="s">
        <v>39</v>
      </c>
      <c r="D17" s="30"/>
      <c r="E17" s="31"/>
      <c r="F17" s="3">
        <v>5</v>
      </c>
      <c r="G17" s="3">
        <v>4.2</v>
      </c>
    </row>
    <row r="18" spans="1:7" ht="22.8" customHeight="1" x14ac:dyDescent="0.25">
      <c r="A18" s="25"/>
      <c r="B18" s="25"/>
      <c r="C18" s="29" t="s">
        <v>40</v>
      </c>
      <c r="D18" s="30"/>
      <c r="E18" s="31"/>
      <c r="F18" s="3">
        <v>5</v>
      </c>
      <c r="G18" s="3">
        <v>4.0999999999999996</v>
      </c>
    </row>
    <row r="19" spans="1:7" ht="28.2" customHeight="1" x14ac:dyDescent="0.25">
      <c r="A19" s="23" t="s">
        <v>51</v>
      </c>
      <c r="B19" s="17" t="s">
        <v>43</v>
      </c>
      <c r="C19" s="29" t="s">
        <v>41</v>
      </c>
      <c r="D19" s="30"/>
      <c r="E19" s="31"/>
      <c r="F19" s="3">
        <v>5</v>
      </c>
      <c r="G19" s="3">
        <v>4.4000000000000004</v>
      </c>
    </row>
    <row r="20" spans="1:7" ht="24" customHeight="1" x14ac:dyDescent="0.25">
      <c r="A20" s="25"/>
      <c r="B20" s="17" t="s">
        <v>44</v>
      </c>
      <c r="C20" s="29" t="s">
        <v>42</v>
      </c>
      <c r="D20" s="30"/>
      <c r="E20" s="31"/>
      <c r="F20" s="3">
        <v>5</v>
      </c>
      <c r="G20" s="3">
        <v>4.4000000000000004</v>
      </c>
    </row>
    <row r="21" spans="1:7" ht="23.4" customHeight="1" x14ac:dyDescent="0.25">
      <c r="A21" s="23" t="s">
        <v>52</v>
      </c>
      <c r="B21" s="55" t="s">
        <v>81</v>
      </c>
      <c r="C21" s="56" t="s">
        <v>82</v>
      </c>
      <c r="D21" s="57"/>
      <c r="E21" s="58"/>
      <c r="F21" s="3">
        <v>5</v>
      </c>
      <c r="G21" s="3">
        <v>5</v>
      </c>
    </row>
    <row r="22" spans="1:7" ht="23.4" customHeight="1" x14ac:dyDescent="0.25">
      <c r="A22" s="25"/>
      <c r="B22" s="55" t="s">
        <v>83</v>
      </c>
      <c r="C22" s="56" t="s">
        <v>84</v>
      </c>
      <c r="D22" s="57"/>
      <c r="E22" s="58"/>
      <c r="F22" s="3">
        <v>5</v>
      </c>
      <c r="G22" s="3">
        <v>5</v>
      </c>
    </row>
    <row r="23" spans="1:7" ht="24" customHeight="1" x14ac:dyDescent="0.25">
      <c r="A23" s="32" t="s">
        <v>8</v>
      </c>
      <c r="B23" s="32"/>
      <c r="C23" s="32"/>
      <c r="D23" s="32"/>
      <c r="E23" s="32"/>
      <c r="F23" s="4">
        <f>SUM(F7:F22)</f>
        <v>100</v>
      </c>
      <c r="G23" s="4">
        <f>ROUNDUP(SUM(G7:G22), 0)</f>
        <v>89</v>
      </c>
    </row>
    <row r="24" spans="1:7" ht="24" customHeight="1" x14ac:dyDescent="0.25">
      <c r="A24" s="26" t="s">
        <v>53</v>
      </c>
      <c r="B24" s="27"/>
      <c r="C24" s="27"/>
      <c r="D24" s="27"/>
      <c r="E24" s="27"/>
      <c r="F24" s="27"/>
      <c r="G24" s="28"/>
    </row>
    <row r="25" spans="1:7" ht="31.8" customHeight="1" x14ac:dyDescent="0.25">
      <c r="A25" s="20" t="s">
        <v>54</v>
      </c>
      <c r="B25" s="21"/>
      <c r="C25" s="21"/>
      <c r="D25" s="21"/>
      <c r="E25" s="21"/>
      <c r="F25" s="21"/>
      <c r="G25" s="21"/>
    </row>
    <row r="26" spans="1:7" ht="25.2" customHeight="1" x14ac:dyDescent="0.25">
      <c r="A26" s="22" t="s">
        <v>13</v>
      </c>
      <c r="B26" s="22"/>
      <c r="C26" s="22"/>
      <c r="D26" s="22"/>
      <c r="E26" s="22"/>
      <c r="F26" s="22"/>
      <c r="G26" s="22"/>
    </row>
  </sheetData>
  <mergeCells count="34">
    <mergeCell ref="B14:B18"/>
    <mergeCell ref="C20:E20"/>
    <mergeCell ref="C21:E21"/>
    <mergeCell ref="C11:E11"/>
    <mergeCell ref="C19:E19"/>
    <mergeCell ref="C16:E16"/>
    <mergeCell ref="C17:E17"/>
    <mergeCell ref="C6:E6"/>
    <mergeCell ref="C7:E7"/>
    <mergeCell ref="C8:E8"/>
    <mergeCell ref="C9:E9"/>
    <mergeCell ref="C10:E10"/>
    <mergeCell ref="A1:G1"/>
    <mergeCell ref="A2:G2"/>
    <mergeCell ref="B4:C4"/>
    <mergeCell ref="B5:G5"/>
    <mergeCell ref="B3:D3"/>
    <mergeCell ref="F3:G3"/>
    <mergeCell ref="A25:G25"/>
    <mergeCell ref="A26:G26"/>
    <mergeCell ref="A7:A18"/>
    <mergeCell ref="A19:A20"/>
    <mergeCell ref="A21:A22"/>
    <mergeCell ref="A24:G24"/>
    <mergeCell ref="C22:E22"/>
    <mergeCell ref="B7:B8"/>
    <mergeCell ref="B9:B11"/>
    <mergeCell ref="B12:B13"/>
    <mergeCell ref="C12:E12"/>
    <mergeCell ref="C13:E13"/>
    <mergeCell ref="C14:E14"/>
    <mergeCell ref="C15:E15"/>
    <mergeCell ref="A23:E23"/>
    <mergeCell ref="C18:E18"/>
  </mergeCells>
  <phoneticPr fontId="1" type="noConversion"/>
  <printOptions horizontalCentered="1" verticalCentered="1"/>
  <pageMargins left="0.70866141732283472" right="0.70866141732283472" top="0.74803149606299213" bottom="0.7480314960629921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"/>
  <sheetViews>
    <sheetView zoomScale="85" zoomScaleNormal="85" workbookViewId="0">
      <selection activeCell="B14" sqref="B14:E14"/>
    </sheetView>
  </sheetViews>
  <sheetFormatPr defaultColWidth="9" defaultRowHeight="14.4" x14ac:dyDescent="0.25"/>
  <cols>
    <col min="2" max="2" width="11.109375" customWidth="1"/>
    <col min="3" max="3" width="7" customWidth="1"/>
    <col min="4" max="4" width="12.44140625" customWidth="1"/>
    <col min="5" max="5" width="11.6640625" customWidth="1"/>
    <col min="6" max="6" width="18.77734375" customWidth="1"/>
    <col min="7" max="7" width="8.109375" customWidth="1"/>
    <col min="8" max="8" width="10.77734375" customWidth="1"/>
    <col min="9" max="9" width="17" customWidth="1"/>
  </cols>
  <sheetData>
    <row r="1" spans="1:8" ht="25.5" customHeight="1" x14ac:dyDescent="0.25">
      <c r="A1" s="33" t="s">
        <v>2</v>
      </c>
      <c r="B1" s="33"/>
      <c r="C1" s="33"/>
      <c r="D1" s="33"/>
      <c r="E1" s="33"/>
      <c r="F1" s="33"/>
      <c r="G1" s="33"/>
      <c r="H1" s="33"/>
    </row>
    <row r="2" spans="1:8" ht="28.5" customHeight="1" x14ac:dyDescent="0.25">
      <c r="A2" s="33" t="s">
        <v>76</v>
      </c>
      <c r="B2" s="33"/>
      <c r="C2" s="33"/>
      <c r="D2" s="33"/>
      <c r="E2" s="33"/>
      <c r="F2" s="33"/>
      <c r="G2" s="33"/>
      <c r="H2" s="33"/>
    </row>
    <row r="3" spans="1:8" ht="24" customHeight="1" x14ac:dyDescent="0.25">
      <c r="A3" s="9" t="s">
        <v>0</v>
      </c>
      <c r="B3" s="50" t="s">
        <v>20</v>
      </c>
      <c r="C3" s="51"/>
      <c r="D3" s="51"/>
      <c r="E3" s="52"/>
      <c r="F3" s="9" t="s">
        <v>24</v>
      </c>
      <c r="G3" s="47" t="str">
        <f>毕业设计评分表!F3</f>
        <v>软件工程</v>
      </c>
      <c r="H3" s="47"/>
    </row>
    <row r="4" spans="1:8" ht="26.25" customHeight="1" x14ac:dyDescent="0.25">
      <c r="A4" s="10" t="s">
        <v>1</v>
      </c>
      <c r="B4" s="48" t="str">
        <f>毕业设计评分表!B4</f>
        <v>201911xxxx</v>
      </c>
      <c r="C4" s="49"/>
      <c r="D4" s="9" t="s">
        <v>4</v>
      </c>
      <c r="E4" s="10" t="str">
        <f>毕业设计评分表!E4</f>
        <v>李四</v>
      </c>
      <c r="F4" s="10" t="s">
        <v>5</v>
      </c>
      <c r="G4" s="32" t="str">
        <f>毕业设计评分表!G4</f>
        <v>陶宏才</v>
      </c>
      <c r="H4" s="32"/>
    </row>
    <row r="5" spans="1:8" ht="37.5" customHeight="1" x14ac:dyDescent="0.25">
      <c r="A5" s="2" t="s">
        <v>11</v>
      </c>
      <c r="B5" s="47" t="str">
        <f>毕业设计评分表!B5</f>
        <v>XXX工业软件的设计与实现</v>
      </c>
      <c r="C5" s="47"/>
      <c r="D5" s="47"/>
      <c r="E5" s="47"/>
      <c r="F5" s="47"/>
      <c r="G5" s="47"/>
      <c r="H5" s="47"/>
    </row>
    <row r="6" spans="1:8" ht="32.4" customHeight="1" x14ac:dyDescent="0.25">
      <c r="A6" s="10" t="s">
        <v>7</v>
      </c>
      <c r="B6" s="32" t="s">
        <v>3</v>
      </c>
      <c r="C6" s="46"/>
      <c r="D6" s="46"/>
      <c r="E6" s="46"/>
      <c r="F6" s="2" t="s">
        <v>14</v>
      </c>
      <c r="G6" s="2" t="s">
        <v>12</v>
      </c>
      <c r="H6" s="10" t="s">
        <v>6</v>
      </c>
    </row>
    <row r="7" spans="1:8" ht="42.6" customHeight="1" x14ac:dyDescent="0.25">
      <c r="A7" s="6">
        <f>ROW()-6</f>
        <v>1</v>
      </c>
      <c r="B7" s="45" t="s">
        <v>67</v>
      </c>
      <c r="C7" s="45"/>
      <c r="D7" s="45"/>
      <c r="E7" s="45"/>
      <c r="F7" s="11" t="s">
        <v>57</v>
      </c>
      <c r="G7" s="6">
        <f>毕业设计评分表!F7*0.15+毕业设计评分表!F8*0.1+毕业设计评分表!F12*0.2+毕业设计评分表!F14+毕业设计评分表!F21*0.1+毕业设计评分表!F22*0.5</f>
        <v>10.25</v>
      </c>
      <c r="H7" s="18">
        <f>ROUNDUP(毕业设计评分表!G7*0.15+毕业设计评分表!G8*0.1+毕业设计评分表!G12*0.2+毕业设计评分表!G14+毕业设计评分表!G21*0.1+毕业设计评分表!G22*0.5, 1)</f>
        <v>9.7999999999999989</v>
      </c>
    </row>
    <row r="8" spans="1:8" ht="43.2" customHeight="1" x14ac:dyDescent="0.25">
      <c r="A8" s="6">
        <f t="shared" ref="A8:A18" si="0">ROW()-6</f>
        <v>2</v>
      </c>
      <c r="B8" s="45" t="s">
        <v>68</v>
      </c>
      <c r="C8" s="45"/>
      <c r="D8" s="45"/>
      <c r="E8" s="45"/>
      <c r="F8" s="11" t="s">
        <v>58</v>
      </c>
      <c r="G8" s="6">
        <f>毕业设计评分表!F7*0.15+毕业设计评分表!F8*0.2+毕业设计评分表!F12*0.2+毕业设计评分表!F15*0.25+毕业设计评分表!F18+毕业设计评分表!F21*0.4+毕业设计评分表!F22*0.5</f>
        <v>14.75</v>
      </c>
      <c r="H8" s="18">
        <f>ROUNDUP(毕业设计评分表!G7*0.15+毕业设计评分表!G8*0.2+毕业设计评分表!G12*0.2+毕业设计评分表!G15*0.25+毕业设计评分表!G18+毕业设计评分表!G21*0.4+毕业设计评分表!G22*0.5, 1)</f>
        <v>13.2</v>
      </c>
    </row>
    <row r="9" spans="1:8" ht="42.6" customHeight="1" x14ac:dyDescent="0.25">
      <c r="A9" s="6">
        <f t="shared" si="0"/>
        <v>3</v>
      </c>
      <c r="B9" s="45" t="s">
        <v>69</v>
      </c>
      <c r="C9" s="45"/>
      <c r="D9" s="45"/>
      <c r="E9" s="45"/>
      <c r="F9" s="11" t="s">
        <v>59</v>
      </c>
      <c r="G9" s="6">
        <f>毕业设计评分表!F7*0.15+毕业设计评分表!F8*0.1+毕业设计评分表!F12*0.2+毕业设计评分表!F15*0.25+毕业设计评分表!F16*0.25</f>
        <v>8.5</v>
      </c>
      <c r="H9" s="18">
        <f>ROUNDUP(毕业设计评分表!G7*0.15+毕业设计评分表!G8*0.1+毕业设计评分表!G12*0.2+毕业设计评分表!G15*0.25+毕业设计评分表!G16*0.25, 1)</f>
        <v>7.5</v>
      </c>
    </row>
    <row r="10" spans="1:8" ht="41.4" customHeight="1" x14ac:dyDescent="0.25">
      <c r="A10" s="6">
        <f t="shared" si="0"/>
        <v>4</v>
      </c>
      <c r="B10" s="45" t="s">
        <v>70</v>
      </c>
      <c r="C10" s="45"/>
      <c r="D10" s="45"/>
      <c r="E10" s="45"/>
      <c r="F10" s="11" t="s">
        <v>60</v>
      </c>
      <c r="G10" s="6">
        <f>毕业设计评分表!F7*0.15+毕业设计评分表!F8*0.1+毕业设计评分表!F12*0.1+毕业设计评分表!F13*0.5+毕业设计评分表!F16*0.5</f>
        <v>14.25</v>
      </c>
      <c r="H10" s="18">
        <f>ROUNDUP(毕业设计评分表!G7*0.15+毕业设计评分表!G8*0.1+毕业设计评分表!G12*0.1+毕业设计评分表!G13*0.5+毕业设计评分表!G16*0.5, 1)</f>
        <v>12.7</v>
      </c>
    </row>
    <row r="11" spans="1:8" ht="35.25" customHeight="1" x14ac:dyDescent="0.25">
      <c r="A11" s="6">
        <f t="shared" si="0"/>
        <v>5</v>
      </c>
      <c r="B11" s="45" t="s">
        <v>71</v>
      </c>
      <c r="C11" s="45"/>
      <c r="D11" s="45"/>
      <c r="E11" s="45"/>
      <c r="F11" s="11" t="s">
        <v>61</v>
      </c>
      <c r="G11" s="6">
        <f>毕业设计评分表!F7*0.1+毕业设计评分表!F8*0.1+毕业设计评分表!F12*0.1+毕业设计评分表!F13*0.5</f>
        <v>6.5</v>
      </c>
      <c r="H11" s="18">
        <f>ROUNDUP(毕业设计评分表!G7*0.1+毕业设计评分表!G8*0.1+毕业设计评分表!G12*0.1+毕业设计评分表!G13*0.5, 1)</f>
        <v>5.8</v>
      </c>
    </row>
    <row r="12" spans="1:8" ht="40.200000000000003" customHeight="1" x14ac:dyDescent="0.25">
      <c r="A12" s="6">
        <f t="shared" si="0"/>
        <v>6</v>
      </c>
      <c r="B12" s="45" t="s">
        <v>72</v>
      </c>
      <c r="C12" s="45"/>
      <c r="D12" s="45"/>
      <c r="E12" s="45"/>
      <c r="F12" s="11" t="s">
        <v>62</v>
      </c>
      <c r="G12" s="6">
        <f>毕业设计评分表!F7*0.1+毕业设计评分表!F8*0.2+毕业设计评分表!F12*0.1+毕业设计评分表!F15*0.25</f>
        <v>4.5</v>
      </c>
      <c r="H12" s="18">
        <f>ROUNDUP(毕业设计评分表!G7*0.1+毕业设计评分表!G8*0.2+毕业设计评分表!G12*0.1+毕业设计评分表!G15*0.25, 1)</f>
        <v>4</v>
      </c>
    </row>
    <row r="13" spans="1:8" ht="35.25" customHeight="1" x14ac:dyDescent="0.25">
      <c r="A13" s="6">
        <f t="shared" si="0"/>
        <v>7</v>
      </c>
      <c r="B13" s="45" t="s">
        <v>73</v>
      </c>
      <c r="C13" s="45"/>
      <c r="D13" s="45"/>
      <c r="E13" s="45"/>
      <c r="F13" s="11" t="s">
        <v>62</v>
      </c>
      <c r="G13" s="6">
        <f>毕业设计评分表!F7*0.1+毕业设计评分表!F8*0.2+毕业设计评分表!F12*0.1+毕业设计评分表!F15*0.25</f>
        <v>4.5</v>
      </c>
      <c r="H13" s="18">
        <f>ROUNDUP(毕业设计评分表!G7*0.1+毕业设计评分表!G8*0.2+毕业设计评分表!G12*0.1+毕业设计评分表!G15*0.25, 1)</f>
        <v>4</v>
      </c>
    </row>
    <row r="14" spans="1:8" ht="40.799999999999997" customHeight="1" x14ac:dyDescent="0.25">
      <c r="A14" s="6">
        <f t="shared" si="0"/>
        <v>8</v>
      </c>
      <c r="B14" s="45" t="s">
        <v>74</v>
      </c>
      <c r="C14" s="45"/>
      <c r="D14" s="45"/>
      <c r="E14" s="45"/>
      <c r="F14" s="11">
        <v>13</v>
      </c>
      <c r="G14" s="6">
        <f>毕业设计评分表!F19</f>
        <v>5</v>
      </c>
      <c r="H14" s="18">
        <f>ROUNDUP(毕业设计评分表!G19, 1)</f>
        <v>4.4000000000000004</v>
      </c>
    </row>
    <row r="15" spans="1:8" ht="35.25" customHeight="1" x14ac:dyDescent="0.25">
      <c r="A15" s="1">
        <f t="shared" si="0"/>
        <v>9</v>
      </c>
      <c r="B15" s="45" t="s">
        <v>15</v>
      </c>
      <c r="C15" s="45"/>
      <c r="D15" s="45"/>
      <c r="E15" s="45"/>
      <c r="F15" s="11" t="s">
        <v>55</v>
      </c>
      <c r="G15" s="6">
        <f>毕业设计评分表!F9+毕业设计评分表!F10+毕业设计评分表!F11+毕业设计评分表!F20</f>
        <v>20</v>
      </c>
      <c r="H15" s="18">
        <f>ROUNDUP(毕业设计评分表!G9+毕业设计评分表!G10+毕业设计评分表!G11+毕业设计评分表!G20, 1)</f>
        <v>16.8</v>
      </c>
    </row>
    <row r="16" spans="1:8" ht="42.6" customHeight="1" x14ac:dyDescent="0.25">
      <c r="A16" s="6">
        <f t="shared" si="0"/>
        <v>10</v>
      </c>
      <c r="B16" s="45" t="s">
        <v>75</v>
      </c>
      <c r="C16" s="45"/>
      <c r="D16" s="45"/>
      <c r="E16" s="45"/>
      <c r="F16" s="11" t="s">
        <v>63</v>
      </c>
      <c r="G16" s="6">
        <f>毕业设计评分表!F7*0.1+毕业设计评分表!F16*0.25</f>
        <v>4.25</v>
      </c>
      <c r="H16" s="18">
        <f>ROUNDUP(毕业设计评分表!G7*0.1+毕业设计评分表!G16*0.25, 1)</f>
        <v>3.8000000000000003</v>
      </c>
    </row>
    <row r="17" spans="1:8" ht="40.799999999999997" customHeight="1" x14ac:dyDescent="0.25">
      <c r="A17" s="6">
        <f t="shared" si="0"/>
        <v>11</v>
      </c>
      <c r="B17" s="45" t="s">
        <v>16</v>
      </c>
      <c r="C17" s="45"/>
      <c r="D17" s="45"/>
      <c r="E17" s="45"/>
      <c r="F17" s="11" t="s">
        <v>64</v>
      </c>
      <c r="G17" s="6">
        <f>毕业设计评分表!F17*0.5</f>
        <v>2.5</v>
      </c>
      <c r="H17" s="18">
        <f>ROUNDUP(毕业设计评分表!G17*0.5, 1)</f>
        <v>2.1</v>
      </c>
    </row>
    <row r="18" spans="1:8" ht="35.25" customHeight="1" x14ac:dyDescent="0.25">
      <c r="A18" s="6">
        <f t="shared" si="0"/>
        <v>12</v>
      </c>
      <c r="B18" s="45" t="s">
        <v>17</v>
      </c>
      <c r="C18" s="45"/>
      <c r="D18" s="45"/>
      <c r="E18" s="45"/>
      <c r="F18" s="11" t="s">
        <v>56</v>
      </c>
      <c r="G18" s="6">
        <f>毕业设计评分表!F17*0.5+毕业设计评分表!F21*0.5</f>
        <v>5</v>
      </c>
      <c r="H18" s="18">
        <f>ROUNDUP(毕业设计评分表!G17*0.5+毕业设计评分表!G21*0.5, 1)</f>
        <v>4.5999999999999996</v>
      </c>
    </row>
    <row r="19" spans="1:8" ht="25.5" customHeight="1" x14ac:dyDescent="0.25">
      <c r="A19" s="32" t="s">
        <v>8</v>
      </c>
      <c r="B19" s="32"/>
      <c r="C19" s="32"/>
      <c r="D19" s="32"/>
      <c r="E19" s="32"/>
      <c r="F19" s="9"/>
      <c r="G19" s="4">
        <f>SUM(G7:G18)</f>
        <v>100</v>
      </c>
      <c r="H19" s="5">
        <f>毕业设计评分表!G23</f>
        <v>89</v>
      </c>
    </row>
    <row r="20" spans="1:8" ht="27" customHeight="1" x14ac:dyDescent="0.25">
      <c r="A20" s="9" t="s">
        <v>9</v>
      </c>
      <c r="B20" s="53" t="s">
        <v>66</v>
      </c>
      <c r="C20" s="54"/>
      <c r="D20" s="54"/>
      <c r="E20" s="54"/>
      <c r="F20" s="54"/>
      <c r="G20" s="54"/>
      <c r="H20" s="54"/>
    </row>
    <row r="21" spans="1:8" ht="38.4" customHeight="1" x14ac:dyDescent="0.25">
      <c r="A21" s="20" t="s">
        <v>10</v>
      </c>
      <c r="B21" s="21"/>
      <c r="C21" s="21"/>
      <c r="D21" s="21"/>
      <c r="E21" s="21"/>
      <c r="F21" s="21"/>
      <c r="G21" s="21"/>
      <c r="H21" s="21"/>
    </row>
    <row r="22" spans="1:8" ht="27" customHeight="1" x14ac:dyDescent="0.25">
      <c r="A22" s="22" t="s">
        <v>13</v>
      </c>
      <c r="B22" s="22"/>
      <c r="C22" s="22"/>
      <c r="D22" s="22"/>
      <c r="E22" s="22"/>
      <c r="F22" s="22"/>
      <c r="G22" s="22"/>
      <c r="H22" s="22"/>
    </row>
    <row r="23" spans="1:8" ht="21.75" customHeight="1" x14ac:dyDescent="0.25"/>
    <row r="24" spans="1:8" ht="21.75" customHeight="1" x14ac:dyDescent="0.25"/>
    <row r="25" spans="1:8" ht="21.75" customHeight="1" x14ac:dyDescent="0.25"/>
    <row r="26" spans="1:8" ht="21.75" customHeight="1" x14ac:dyDescent="0.25"/>
    <row r="27" spans="1:8" ht="21.75" customHeight="1" x14ac:dyDescent="0.25"/>
  </sheetData>
  <mergeCells count="24">
    <mergeCell ref="B11:E11"/>
    <mergeCell ref="B12:E12"/>
    <mergeCell ref="B17:E17"/>
    <mergeCell ref="B20:H20"/>
    <mergeCell ref="A21:H21"/>
    <mergeCell ref="A22:H22"/>
    <mergeCell ref="B13:E13"/>
    <mergeCell ref="B14:E14"/>
    <mergeCell ref="B15:E15"/>
    <mergeCell ref="B16:E16"/>
    <mergeCell ref="B18:E18"/>
    <mergeCell ref="A19:E19"/>
    <mergeCell ref="A1:H1"/>
    <mergeCell ref="A2:H2"/>
    <mergeCell ref="B7:E7"/>
    <mergeCell ref="B8:E8"/>
    <mergeCell ref="B10:E10"/>
    <mergeCell ref="B6:E6"/>
    <mergeCell ref="G3:H3"/>
    <mergeCell ref="G4:H4"/>
    <mergeCell ref="B5:H5"/>
    <mergeCell ref="B9:E9"/>
    <mergeCell ref="B4:C4"/>
    <mergeCell ref="B3:E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>
      <selection activeCell="I14" sqref="I14"/>
    </sheetView>
  </sheetViews>
  <sheetFormatPr defaultRowHeight="14.4" x14ac:dyDescent="0.25"/>
  <cols>
    <col min="1" max="1" width="12.44140625" customWidth="1"/>
  </cols>
  <sheetData>
    <row r="1" spans="1:15" ht="25.8" customHeight="1" x14ac:dyDescent="0.25">
      <c r="A1" s="7" t="s">
        <v>21</v>
      </c>
      <c r="B1" s="7" t="s">
        <v>22</v>
      </c>
      <c r="C1" s="7">
        <v>2.2999999999999998</v>
      </c>
      <c r="D1" s="7">
        <v>3.3</v>
      </c>
      <c r="E1" s="7">
        <v>3.4</v>
      </c>
      <c r="F1" s="7">
        <v>4.3</v>
      </c>
      <c r="G1" s="7">
        <v>5.3</v>
      </c>
      <c r="H1" s="7">
        <v>6.2</v>
      </c>
      <c r="I1" s="7">
        <v>7.2</v>
      </c>
      <c r="J1" s="7">
        <v>10.1</v>
      </c>
      <c r="K1" s="7">
        <v>10.199999999999999</v>
      </c>
      <c r="L1" s="7">
        <v>11.1</v>
      </c>
      <c r="M1" s="7">
        <v>12.1</v>
      </c>
      <c r="N1" s="7">
        <v>12.2</v>
      </c>
      <c r="O1" s="8" t="s">
        <v>8</v>
      </c>
    </row>
    <row r="2" spans="1:15" ht="16.8" customHeight="1" x14ac:dyDescent="0.25">
      <c r="A2" s="6" t="str">
        <f>毕业设计评分表!B4</f>
        <v>201911xxxx</v>
      </c>
      <c r="B2" s="6" t="str">
        <f>毕业设计评分表!E4</f>
        <v>李四</v>
      </c>
      <c r="C2" s="6">
        <f>毕业要求评价表!H7</f>
        <v>9.7999999999999989</v>
      </c>
      <c r="D2" s="6">
        <f>毕业要求评价表!H8</f>
        <v>13.2</v>
      </c>
      <c r="E2" s="6">
        <f>毕业要求评价表!H9</f>
        <v>7.5</v>
      </c>
      <c r="F2" s="6">
        <f>毕业要求评价表!H10</f>
        <v>12.7</v>
      </c>
      <c r="G2" s="6">
        <f>毕业要求评价表!H11</f>
        <v>5.8</v>
      </c>
      <c r="H2" s="6">
        <f>毕业要求评价表!H12</f>
        <v>4</v>
      </c>
      <c r="I2" s="6">
        <f>毕业要求评价表!H13</f>
        <v>4</v>
      </c>
      <c r="J2" s="6">
        <f>毕业要求评价表!H14</f>
        <v>4.4000000000000004</v>
      </c>
      <c r="K2" s="6">
        <f>毕业要求评价表!H15</f>
        <v>16.8</v>
      </c>
      <c r="L2" s="6">
        <f>毕业要求评价表!H16</f>
        <v>3.8000000000000003</v>
      </c>
      <c r="M2" s="6">
        <f>毕业要求评价表!H17</f>
        <v>2.1</v>
      </c>
      <c r="N2" s="6">
        <f>毕业要求评价表!H18</f>
        <v>4.5999999999999996</v>
      </c>
      <c r="O2" s="6">
        <f>毕业设计评分表!G23</f>
        <v>89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毕业设计评分表</vt:lpstr>
      <vt:lpstr>毕业要求评价表</vt:lpstr>
      <vt:lpstr>横向汇总</vt:lpstr>
    </vt:vector>
  </TitlesOfParts>
  <Company>SWJTU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Hongcai Tao</dc:creator>
  <cp:lastModifiedBy>Hctao</cp:lastModifiedBy>
  <cp:lastPrinted>2022-05-20T02:42:50Z</cp:lastPrinted>
  <dcterms:created xsi:type="dcterms:W3CDTF">2018-02-01T09:49:56Z</dcterms:created>
  <dcterms:modified xsi:type="dcterms:W3CDTF">2023-05-15T12:32:56Z</dcterms:modified>
</cp:coreProperties>
</file>